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65" windowWidth="20115" windowHeight="7620"/>
  </bookViews>
  <sheets>
    <sheet name="59.CK-NSNN" sheetId="1" r:id="rId1"/>
    <sheet name="60.CK-NSNN" sheetId="2" r:id="rId2"/>
    <sheet name="61.CK-NSNN" sheetId="3" r:id="rId3"/>
    <sheet name="THU" sheetId="5" state="hidden" r:id="rId4"/>
    <sheet name="CHI" sheetId="6" state="hidden" r:id="rId5"/>
    <sheet name="Sheet1" sheetId="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0">'[1]PNT-QUOT-#3'!#REF!</definedName>
    <definedName name="\z">'[1]COAT&amp;WRAP-QIOT-#3'!#REF!</definedName>
    <definedName name="_1">#REF!</definedName>
    <definedName name="_2">#REF!</definedName>
    <definedName name="_305_Hem_Tran_Phu___T7463" localSheetId="4">hdong+[2]Sheet1!$A$2:$J$24265</definedName>
    <definedName name="_305_Hem_Tran_Phu___T7463">hdong+[2]Sheet1!$A$2:$J$24265</definedName>
    <definedName name="_413565">"hdong+Sheet1!$A$2:$J$24263!$A$13374"</definedName>
    <definedName name="_A65700">'[3]MTO REV.2(ARMOR)'!#REF!</definedName>
    <definedName name="_A65800">'[3]MTO REV.2(ARMOR)'!#REF!</definedName>
    <definedName name="_A66000">'[3]MTO REV.2(ARMOR)'!#REF!</definedName>
    <definedName name="_A67000">'[3]MTO REV.2(ARMOR)'!#REF!</definedName>
    <definedName name="_A68000">'[3]MTO REV.2(ARMOR)'!#REF!</definedName>
    <definedName name="_A70000">'[3]MTO REV.2(ARMOR)'!#REF!</definedName>
    <definedName name="_A75000">'[3]MTO REV.2(ARMOR)'!#REF!</definedName>
    <definedName name="_A85000">'[3]MTO REV.2(ARMOR)'!#REF!</definedName>
    <definedName name="_CON1">#REF!</definedName>
    <definedName name="_CON2">#REF!</definedName>
    <definedName name="_Fill" hidden="1">#REF!</definedName>
    <definedName name="_NET2">#REF!</definedName>
    <definedName name="_Order1" hidden="1">255</definedName>
    <definedName name="_Order2" hidden="1">255</definedName>
    <definedName name="_Sort" hidden="1">#REF!</definedName>
    <definedName name="A">[4]DM_MTC!$A$10:$D$17</definedName>
    <definedName name="AAA">'[5]MTL$-INTER'!#REF!</definedName>
    <definedName name="AÙ">#REF!</definedName>
    <definedName name="b">#REF!</definedName>
    <definedName name="b_tong">#REF!</definedName>
    <definedName name="bang1">#REF!</definedName>
    <definedName name="BANGIA">[6]b1!$B$3:$H$26</definedName>
    <definedName name="BG">[7]BANGGIA!$B$4:$C$22</definedName>
    <definedName name="bocdo">#REF!</definedName>
    <definedName name="BOQ">#REF!</definedName>
    <definedName name="BT">#REF!</definedName>
    <definedName name="BVCISUMMARY">#REF!</definedName>
    <definedName name="CABLE2">'[8]MTO REV.0'!$A$1:$Q$570</definedName>
    <definedName name="CBK">[9]th!$D$39</definedName>
    <definedName name="CBKNN">[9]th!$M$10</definedName>
    <definedName name="CBKTN">[9]th!$M$7</definedName>
    <definedName name="CDCDZ22">#REF!</definedName>
    <definedName name="CDEDZ04">#REF!</definedName>
    <definedName name="CDEDZ22">#REF!</definedName>
    <definedName name="CDN">#REF!</definedName>
    <definedName name="CHITIET">#REF!</definedName>
    <definedName name="chitietthu3">#REF!</definedName>
    <definedName name="Chitietthu5" localSheetId="4">hdong+[2]Sheet1!$A$2:$J$24265</definedName>
    <definedName name="Chitietthu5">hdong+[2]Sheet1!$A$2:$J$24265</definedName>
    <definedName name="cl">[10]TC!#REF!</definedName>
    <definedName name="CL_VC">[11]Sheet2!#REF!</definedName>
    <definedName name="COAT">'[1]PNT-QUOT-#3'!#REF!</definedName>
    <definedName name="COMMON">#REF!</definedName>
    <definedName name="CON_EQP_COS">#REF!</definedName>
    <definedName name="cot">#REF!</definedName>
    <definedName name="COT_HA">#REF!</definedName>
    <definedName name="COT_TA">#REF!</definedName>
    <definedName name="COT10DZ22">#REF!</definedName>
    <definedName name="COT12DZ22">#REF!</definedName>
    <definedName name="COT14DZ22">#REF!</definedName>
    <definedName name="COT20DZ22">#REF!</definedName>
    <definedName name="COT8DZ04">'[12]Chi tiet VL-NC-MTC'!#REF!</definedName>
    <definedName name="COTPYLONEDZ04">#REF!</definedName>
    <definedName name="COTTHEP10DZ22">#REF!</definedName>
    <definedName name="COTTHEP12DZ22">#REF!</definedName>
    <definedName name="COTTHEP9DZ22">#REF!</definedName>
    <definedName name="COTVUONGDZ04">#REF!</definedName>
    <definedName name="COVER">#REF!</definedName>
    <definedName name="cpk">'[13]th dt dz&amp;tba shoa'!$D$10</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T_DZ04">[14]BANG_T_KE!$B$358:$O$561</definedName>
    <definedName name="CTIET_DZ22">[15]BANG_T_KE!$B$13:$O$135</definedName>
    <definedName name="CTIET_TBA">[15]BANG_T_KE!$B$137:$H$357</definedName>
    <definedName name="CTthu3">#REF!</definedName>
    <definedName name="cv">[16]gvl!$N$17</definedName>
    <definedName name="cx">#REF!</definedName>
    <definedName name="d">#REF!</definedName>
    <definedName name="DA">#REF!</definedName>
    <definedName name="DAODAT">[17]NCong!#REF!</definedName>
    <definedName name="DAT">[10]Dat!#REF!</definedName>
    <definedName name="_xlnm.Database">#REF!</definedName>
    <definedName name="DataFilter">[18]!DataFilter</definedName>
    <definedName name="DataSort">[18]!DataSort</definedName>
    <definedName name="day">#REF!</definedName>
    <definedName name="DAYSU">#REF!</definedName>
    <definedName name="dd1x2">[16]gvl!$N$9</definedName>
    <definedName name="DG_DZ">[15]dm_nc_dz!$A$2:$F$785</definedName>
    <definedName name="DGIA">[19]DONGIA!$A$4:$P$28</definedName>
    <definedName name="DGIADZ">[6]DZ!$A$2:$C$5</definedName>
    <definedName name="DM_248">#REF!</definedName>
    <definedName name="dm_56">[15]dm_56!$A$8:$H$10</definedName>
    <definedName name="DM_DZ">[20]DG_DZ!$A$2:$I$785</definedName>
    <definedName name="DM_MaTruong">[21]DanhMuc!#REF!</definedName>
    <definedName name="DNCD">#REF!</definedName>
    <definedName name="DNDZ22">#REF!</definedName>
    <definedName name="DSUMDATA">#REF!</definedName>
    <definedName name="dung">[22]Sheet2!$A$2:$U$23</definedName>
    <definedName name="DUNGCOT">[17]NCong!#REF!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P">'[1]COAT&amp;WRAP-QIOT-#3'!#REF!</definedName>
    <definedName name="GDDCLTDZ22">#REF!</definedName>
    <definedName name="GHICHU">'[23]THAYCTO '!#REF!</definedName>
    <definedName name="GIA_VL">#REF!</definedName>
    <definedName name="GoBack">[18]KLHT!GoBack</definedName>
    <definedName name="goc">#REF!</definedName>
    <definedName name="GPT_GROUNDING_PT">'[24]NEW-PANEL'!#REF!</definedName>
    <definedName name="h">[25]TC!#REF!</definedName>
    <definedName name="hdong">[2]Sheet1!$A$2:$I$25000</definedName>
    <definedName name="hh" localSheetId="4">hdong+[2]Sheet1!$A$2:$J$24265</definedName>
    <definedName name="hh">hdong+[2]Sheet1!$A$2:$J$24265</definedName>
    <definedName name="HOME_MANP">#REF!</definedName>
    <definedName name="HOMEOFFICE_COST">#REF!</definedName>
    <definedName name="hstl1">[26]bia!#REF!</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IDLAB_COST">#REF!</definedName>
    <definedName name="INDMANP">#REF!</definedName>
    <definedName name="IO">'[1]COAT&amp;WRAP-QIOT-#3'!#REF!</definedName>
    <definedName name="k">[10]TC!#REF!</definedName>
    <definedName name="KD">#REF!</definedName>
    <definedName name="KEODAY">[17]NCong!#REF!</definedName>
    <definedName name="KHL">#REF!</definedName>
    <definedName name="khoiluong">'[27]DM 56'!#REF!</definedName>
    <definedName name="khoitao">#REF!</definedName>
    <definedName name="kl">'[28]DM 56'!#REF!</definedName>
    <definedName name="KL_22">[29]t_ke_22!$A$8:$G$121</definedName>
    <definedName name="KL_TA">#REF!</definedName>
    <definedName name="KL_TBA">#REF!</definedName>
    <definedName name="LAPSUTIEPDIA">[17]NCong!#REF!</definedName>
    <definedName name="LAPXA">[17]NCong!#REF!</definedName>
    <definedName name="LOAI_COT">#REF!</definedName>
    <definedName name="M_PHAT">[30]may!$B$2:$R$39</definedName>
    <definedName name="MA_COTHA">#REF!</definedName>
    <definedName name="MACOT_TA">#REF!</definedName>
    <definedName name="MACT_TA">#REF!</definedName>
    <definedName name="MAJ_CON_EQP">#REF!</definedName>
    <definedName name="MAT">'[1]COAT&amp;WRAP-QIOT-#3'!#REF!</definedName>
    <definedName name="mc">#REF!</definedName>
    <definedName name="MCT">#REF!</definedName>
    <definedName name="MF">'[1]COAT&amp;WRAP-QIOT-#3'!#REF!</definedName>
    <definedName name="MG">#REF!</definedName>
    <definedName name="MG_A">#REF!</definedName>
    <definedName name="MN">#REF!</definedName>
    <definedName name="MN12DZ22">#REF!</definedName>
    <definedName name="MN15DZ22">#REF!</definedName>
    <definedName name="MN18DZ22">#REF!</definedName>
    <definedName name="MONG">#REF!</definedName>
    <definedName name="MONGMSDZ04">#REF!</definedName>
    <definedName name="MS5DZ22">#REF!</definedName>
    <definedName name="MS6DZ22">#REF!</definedName>
    <definedName name="MS7DZ22">#REF!</definedName>
    <definedName name="MT">#REF!</definedName>
    <definedName name="MT2DZ22">#REF!</definedName>
    <definedName name="MT3DZ22">#REF!</definedName>
    <definedName name="MTC">[15]DM_MTC!$A$6:$D$14</definedName>
    <definedName name="MV">#REF!</definedName>
    <definedName name="NEO">#REF!</definedName>
    <definedName name="NET">#REF!</definedName>
    <definedName name="NET_1">#REF!</definedName>
    <definedName name="NET_ANA">#REF!</definedName>
    <definedName name="NET_ANA_1">#REF!</definedName>
    <definedName name="NET_ANA_2">#REF!</definedName>
    <definedName name="nuoc">[16]gvl!$N$38</definedName>
    <definedName name="O">#REF!</definedName>
    <definedName name="OTHER_PANEL">'[24]NEW-PANEL'!#REF!</definedName>
    <definedName name="P">'[1]PNT-QUOT-#3'!#REF!</definedName>
    <definedName name="PEJM">'[1]COAT&amp;WRAP-QIOT-#3'!#REF!</definedName>
    <definedName name="PF">'[1]PNT-QUOT-#3'!#REF!</definedName>
    <definedName name="PL_指示燈___P.B.___REST_P.B._壓扣開關">'[24]NEW-PANEL'!#REF!</definedName>
    <definedName name="PM">#REF!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OPOSAL">#REF!</definedName>
    <definedName name="q">#REF!</definedName>
    <definedName name="RT">'[1]COAT&amp;WRAP-QIOT-#3'!#REF!</definedName>
    <definedName name="s">'[1]PNT-QUOT-#3'!#REF!</definedName>
    <definedName name="SÄÚ_HIÃÛU">[31]BANG_T_KE!$D$13:$F$584</definedName>
    <definedName name="SB">#REF!</definedName>
    <definedName name="SCH">#REF!</definedName>
    <definedName name="SD">#REF!</definedName>
    <definedName name="SDO_COT">#REF!</definedName>
    <definedName name="SL_CDN">#REF!</definedName>
    <definedName name="SL_COT">#REF!</definedName>
    <definedName name="SL_DZ">#REF!</definedName>
    <definedName name="sl_HA">#REF!</definedName>
    <definedName name="SL_KD">#REF!</definedName>
    <definedName name="SL_MG">#REF!</definedName>
    <definedName name="SL_MN">#REF!</definedName>
    <definedName name="SL_NEO">#REF!</definedName>
    <definedName name="SL_SCH">#REF!</definedName>
    <definedName name="SL_SD">#REF!</definedName>
    <definedName name="sl_TA">#REF!</definedName>
    <definedName name="sl_TBA">#REF!</definedName>
    <definedName name="SL_TDIA">#REF!</definedName>
    <definedName name="SL_XA">#REF!</definedName>
    <definedName name="SORT">#REF!</definedName>
    <definedName name="SORT_AREA">#REF!</definedName>
    <definedName name="SP">'[1]PNT-QUOT-#3'!#REF!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T">'[32]TK-HA '!#REF!</definedName>
    <definedName name="su">'[33]DT-chi tiet'!#REF!</definedName>
    <definedName name="SUMMARY">#REF!</definedName>
    <definedName name="T">#REF!</definedName>
    <definedName name="T_HOP">[34]V_lieu!$A$4:$J$110</definedName>
    <definedName name="tb">[33]TONGQT!#REF!</definedName>
    <definedName name="TBA">#REF!</definedName>
    <definedName name="TBNN">[9]th!$M$8</definedName>
    <definedName name="TBTN">[9]th!$M$5</definedName>
    <definedName name="TD">#REF!</definedName>
    <definedName name="TDDZ04">#REF!</definedName>
    <definedName name="TDDZ22">#REF!</definedName>
    <definedName name="TDIA">#REF!</definedName>
    <definedName name="TEN_CT">#REF!</definedName>
    <definedName name="TEN_CTIET_TA">#REF!</definedName>
    <definedName name="TEN_HA">#REF!</definedName>
    <definedName name="TEN_TA">#REF!</definedName>
    <definedName name="TEN_TBA">#REF!</definedName>
    <definedName name="THK">'[1]COAT&amp;WRAP-QIOT-#3'!#REF!</definedName>
    <definedName name="Tke_TA">#REF!</definedName>
    <definedName name="tl">#REF!</definedName>
    <definedName name="TRANSFORMER">'[24]NEW-PANEL'!#REF!</definedName>
    <definedName name="TYLEKH">[6]b1!$J$2:$K$18</definedName>
    <definedName name="TYLEKHDZ">[6]DZ!$D$2:$E$18</definedName>
    <definedName name="VARIINST">#REF!</definedName>
    <definedName name="VARIPURC">#REF!</definedName>
    <definedName name="vl_goc">[15]VLGOC!$A$12:$K$700</definedName>
    <definedName name="vl_m">[15]VL_M!$A$12:$L$16</definedName>
    <definedName name="vlgoc">#REF!</definedName>
    <definedName name="W">#REF!</definedName>
    <definedName name="X">#REF!</definedName>
    <definedName name="XA">#REF!</definedName>
    <definedName name="XADZ04">#REF!</definedName>
    <definedName name="XAHATHE">#REF!</definedName>
    <definedName name="XCCDZ22">#REF!</definedName>
    <definedName name="XCT">#REF!</definedName>
    <definedName name="XDAUTRAMDZ22">#REF!</definedName>
    <definedName name="XDDZ22">#REF!</definedName>
    <definedName name="XDGHDZ22">#REF!</definedName>
    <definedName name="XDHDZ22">#REF!</definedName>
    <definedName name="XDTDZ22">#REF!</definedName>
    <definedName name="XFTDZ22">#REF!</definedName>
    <definedName name="XHT">#REF!</definedName>
    <definedName name="XLNN">[9]th!$M$9</definedName>
    <definedName name="XLTN">[9]th!$M$6</definedName>
    <definedName name="xm">[16]gvl!$N$16</definedName>
    <definedName name="XNDZ22">#REF!</definedName>
    <definedName name="XNHDZ22">#REF!</definedName>
    <definedName name="XNTDZ22">#REF!</definedName>
    <definedName name="XPSDZ22">#REF!</definedName>
    <definedName name="ZYX">#REF!</definedName>
    <definedName name="zzz">#REF!</definedName>
  </definedNames>
  <calcPr calcId="124519"/>
  <fileRecoveryPr repairLoad="1"/>
</workbook>
</file>

<file path=xl/calcChain.xml><?xml version="1.0" encoding="utf-8"?>
<calcChain xmlns="http://schemas.openxmlformats.org/spreadsheetml/2006/main">
  <c r="E19" i="2"/>
  <c r="F25" i="1"/>
  <c r="G14"/>
  <c r="G23"/>
  <c r="F23" s="1"/>
  <c r="E23"/>
  <c r="E24"/>
  <c r="E25"/>
  <c r="D14"/>
  <c r="F14" s="1"/>
  <c r="D23"/>
  <c r="D20"/>
  <c r="E20" s="1"/>
  <c r="C23"/>
  <c r="C22"/>
  <c r="C21"/>
  <c r="E21" s="1"/>
  <c r="C20"/>
  <c r="C19"/>
  <c r="F15" i="3"/>
  <c r="F20"/>
  <c r="F24"/>
  <c r="F31"/>
  <c r="F32"/>
  <c r="F33"/>
  <c r="G31"/>
  <c r="G28"/>
  <c r="G20" i="1" s="1"/>
  <c r="G27" i="3"/>
  <c r="G19" i="1" s="1"/>
  <c r="G26" i="3"/>
  <c r="G25"/>
  <c r="F25" s="1"/>
  <c r="G24"/>
  <c r="G23"/>
  <c r="G22"/>
  <c r="G21"/>
  <c r="F21" s="1"/>
  <c r="G20"/>
  <c r="G19"/>
  <c r="G18"/>
  <c r="G17"/>
  <c r="F17" s="1"/>
  <c r="G15"/>
  <c r="G18" i="1" s="1"/>
  <c r="G14" i="3"/>
  <c r="G12"/>
  <c r="E15"/>
  <c r="E20"/>
  <c r="E24"/>
  <c r="E29"/>
  <c r="E31"/>
  <c r="E32"/>
  <c r="E33"/>
  <c r="D28"/>
  <c r="D27"/>
  <c r="F27" s="1"/>
  <c r="L19" i="6"/>
  <c r="D26" i="3"/>
  <c r="F26" s="1"/>
  <c r="D25"/>
  <c r="D24"/>
  <c r="D23"/>
  <c r="F23" s="1"/>
  <c r="D22"/>
  <c r="F22" s="1"/>
  <c r="D21"/>
  <c r="D20"/>
  <c r="D19"/>
  <c r="F19" s="1"/>
  <c r="D18"/>
  <c r="F18" s="1"/>
  <c r="D17"/>
  <c r="D15"/>
  <c r="D18" i="1" s="1"/>
  <c r="D14" i="3"/>
  <c r="F14" s="1"/>
  <c r="D12"/>
  <c r="F12" s="1"/>
  <c r="D31"/>
  <c r="C33"/>
  <c r="C31"/>
  <c r="C30"/>
  <c r="C29"/>
  <c r="C28"/>
  <c r="E28" s="1"/>
  <c r="C27"/>
  <c r="L18" i="6"/>
  <c r="C15" i="3"/>
  <c r="C18" i="1" s="1"/>
  <c r="C26" i="3"/>
  <c r="C25"/>
  <c r="E25" s="1"/>
  <c r="C24"/>
  <c r="C23"/>
  <c r="C22"/>
  <c r="C21"/>
  <c r="E21" s="1"/>
  <c r="C20"/>
  <c r="C19"/>
  <c r="C18"/>
  <c r="C17"/>
  <c r="E17" s="1"/>
  <c r="C14"/>
  <c r="C12"/>
  <c r="C11" s="1"/>
  <c r="C17" i="1" s="1"/>
  <c r="C16" s="1"/>
  <c r="C15" s="1"/>
  <c r="F26" i="2"/>
  <c r="F31"/>
  <c r="F32"/>
  <c r="F36"/>
  <c r="F38"/>
  <c r="F16"/>
  <c r="G40"/>
  <c r="G31"/>
  <c r="G30" s="1"/>
  <c r="G12" i="1" s="1"/>
  <c r="G28" i="2"/>
  <c r="G27"/>
  <c r="G26"/>
  <c r="G25"/>
  <c r="G24"/>
  <c r="G23"/>
  <c r="G22"/>
  <c r="G20"/>
  <c r="G19"/>
  <c r="F19" s="1"/>
  <c r="G18"/>
  <c r="G16"/>
  <c r="G15"/>
  <c r="G14"/>
  <c r="G13"/>
  <c r="G12"/>
  <c r="G11"/>
  <c r="G10"/>
  <c r="F10" s="1"/>
  <c r="E38"/>
  <c r="E27"/>
  <c r="E32"/>
  <c r="E12"/>
  <c r="E13"/>
  <c r="E16"/>
  <c r="D38"/>
  <c r="D40" s="1"/>
  <c r="D39"/>
  <c r="E39" s="1"/>
  <c r="D33"/>
  <c r="F33" s="1"/>
  <c r="D31"/>
  <c r="D28"/>
  <c r="F28" s="1"/>
  <c r="D27"/>
  <c r="F27" s="1"/>
  <c r="D26"/>
  <c r="D25"/>
  <c r="F25" s="1"/>
  <c r="D24"/>
  <c r="F24" s="1"/>
  <c r="D23"/>
  <c r="F23" s="1"/>
  <c r="D22"/>
  <c r="F22" s="1"/>
  <c r="D20"/>
  <c r="E20" s="1"/>
  <c r="D19"/>
  <c r="D17" s="1"/>
  <c r="D18"/>
  <c r="F18" s="1"/>
  <c r="D16"/>
  <c r="D15"/>
  <c r="F15" s="1"/>
  <c r="D14"/>
  <c r="F14" s="1"/>
  <c r="D13"/>
  <c r="F13" s="1"/>
  <c r="D12"/>
  <c r="F12" s="1"/>
  <c r="D11"/>
  <c r="E11" s="1"/>
  <c r="D10"/>
  <c r="D9" s="1"/>
  <c r="C38"/>
  <c r="C40"/>
  <c r="C30"/>
  <c r="C12" i="1" s="1"/>
  <c r="C33" i="2"/>
  <c r="C31"/>
  <c r="E31" s="1"/>
  <c r="C28"/>
  <c r="C27"/>
  <c r="C26"/>
  <c r="E26" s="1"/>
  <c r="C25"/>
  <c r="C24"/>
  <c r="C23"/>
  <c r="C22"/>
  <c r="C20"/>
  <c r="C19"/>
  <c r="C17" s="1"/>
  <c r="C16"/>
  <c r="C15"/>
  <c r="C14"/>
  <c r="C13"/>
  <c r="C12"/>
  <c r="C11"/>
  <c r="C10"/>
  <c r="B37" i="6"/>
  <c r="F36"/>
  <c r="E36" s="1"/>
  <c r="I35"/>
  <c r="H35"/>
  <c r="I34"/>
  <c r="H34"/>
  <c r="I33"/>
  <c r="H33"/>
  <c r="I32"/>
  <c r="H32"/>
  <c r="E32"/>
  <c r="I31"/>
  <c r="H31"/>
  <c r="G31"/>
  <c r="I30"/>
  <c r="H30"/>
  <c r="G30"/>
  <c r="I29"/>
  <c r="H29"/>
  <c r="G29"/>
  <c r="I28"/>
  <c r="H28"/>
  <c r="G28"/>
  <c r="I27"/>
  <c r="H27"/>
  <c r="G27"/>
  <c r="I26"/>
  <c r="H26"/>
  <c r="G26"/>
  <c r="I25"/>
  <c r="H25"/>
  <c r="G25"/>
  <c r="I24"/>
  <c r="H24"/>
  <c r="G24"/>
  <c r="I23"/>
  <c r="H23"/>
  <c r="G23"/>
  <c r="I22"/>
  <c r="H22"/>
  <c r="G22"/>
  <c r="I21"/>
  <c r="H21"/>
  <c r="G21"/>
  <c r="I20"/>
  <c r="H20"/>
  <c r="G20"/>
  <c r="I19"/>
  <c r="H19"/>
  <c r="G19"/>
  <c r="G18" s="1"/>
  <c r="K18"/>
  <c r="H18"/>
  <c r="F18"/>
  <c r="E18"/>
  <c r="I18" s="1"/>
  <c r="D18"/>
  <c r="C18"/>
  <c r="B18"/>
  <c r="H17"/>
  <c r="E17"/>
  <c r="I17" s="1"/>
  <c r="I16"/>
  <c r="H16"/>
  <c r="G16"/>
  <c r="I15"/>
  <c r="H15"/>
  <c r="G15"/>
  <c r="L14"/>
  <c r="G14"/>
  <c r="M14" s="1"/>
  <c r="E14"/>
  <c r="H14" s="1"/>
  <c r="M13"/>
  <c r="L13"/>
  <c r="I13"/>
  <c r="H13"/>
  <c r="E13"/>
  <c r="K12"/>
  <c r="G12"/>
  <c r="M12" s="1"/>
  <c r="F12"/>
  <c r="D12"/>
  <c r="D11" s="1"/>
  <c r="C12"/>
  <c r="C11" s="1"/>
  <c r="B12"/>
  <c r="K11"/>
  <c r="F11"/>
  <c r="L11" s="1"/>
  <c r="B11"/>
  <c r="K51" i="5"/>
  <c r="J51"/>
  <c r="I51"/>
  <c r="K50"/>
  <c r="J50"/>
  <c r="G50"/>
  <c r="F50"/>
  <c r="K49"/>
  <c r="J49"/>
  <c r="K48"/>
  <c r="J48"/>
  <c r="I48"/>
  <c r="G48"/>
  <c r="F48"/>
  <c r="K47"/>
  <c r="J47"/>
  <c r="I47"/>
  <c r="G47" s="1"/>
  <c r="F47"/>
  <c r="K46"/>
  <c r="J46"/>
  <c r="G46"/>
  <c r="F46"/>
  <c r="M45"/>
  <c r="K45"/>
  <c r="I45"/>
  <c r="G45"/>
  <c r="F45"/>
  <c r="B45"/>
  <c r="J45" s="1"/>
  <c r="K44"/>
  <c r="J44"/>
  <c r="I44"/>
  <c r="G44" s="1"/>
  <c r="F44"/>
  <c r="K43"/>
  <c r="J43"/>
  <c r="I43"/>
  <c r="G43" s="1"/>
  <c r="F43"/>
  <c r="K42"/>
  <c r="J42"/>
  <c r="I42"/>
  <c r="F42"/>
  <c r="E42"/>
  <c r="G42" s="1"/>
  <c r="K41"/>
  <c r="J41"/>
  <c r="I41"/>
  <c r="G41" s="1"/>
  <c r="F41"/>
  <c r="K40"/>
  <c r="J40"/>
  <c r="I40"/>
  <c r="G40" s="1"/>
  <c r="F40"/>
  <c r="K39"/>
  <c r="J39"/>
  <c r="I39"/>
  <c r="G39"/>
  <c r="F39"/>
  <c r="K38"/>
  <c r="J38"/>
  <c r="I38"/>
  <c r="G38"/>
  <c r="F38"/>
  <c r="K37"/>
  <c r="J37"/>
  <c r="I37"/>
  <c r="G37" s="1"/>
  <c r="F37"/>
  <c r="K36"/>
  <c r="J36"/>
  <c r="I36"/>
  <c r="G36" s="1"/>
  <c r="F36"/>
  <c r="K35"/>
  <c r="J35"/>
  <c r="I35"/>
  <c r="F35"/>
  <c r="E35"/>
  <c r="G35" s="1"/>
  <c r="K34"/>
  <c r="J34"/>
  <c r="I34"/>
  <c r="G34" s="1"/>
  <c r="F34"/>
  <c r="K33"/>
  <c r="J33"/>
  <c r="I33"/>
  <c r="G33" s="1"/>
  <c r="H33"/>
  <c r="F33"/>
  <c r="K32"/>
  <c r="J32"/>
  <c r="I32"/>
  <c r="G32"/>
  <c r="F32"/>
  <c r="I31"/>
  <c r="I30" s="1"/>
  <c r="H31"/>
  <c r="J31" s="1"/>
  <c r="M30"/>
  <c r="M14" s="1"/>
  <c r="H30"/>
  <c r="H14" s="1"/>
  <c r="E30"/>
  <c r="D30"/>
  <c r="C30"/>
  <c r="B30"/>
  <c r="K29"/>
  <c r="J29"/>
  <c r="I29"/>
  <c r="G29" s="1"/>
  <c r="F29"/>
  <c r="K28"/>
  <c r="J28"/>
  <c r="I28"/>
  <c r="G28"/>
  <c r="F28"/>
  <c r="F25" s="1"/>
  <c r="K27"/>
  <c r="J27"/>
  <c r="I27"/>
  <c r="G27"/>
  <c r="F27"/>
  <c r="K26"/>
  <c r="J26"/>
  <c r="I26"/>
  <c r="G26" s="1"/>
  <c r="F26"/>
  <c r="M25"/>
  <c r="K25"/>
  <c r="H25"/>
  <c r="E25"/>
  <c r="D25"/>
  <c r="C25"/>
  <c r="B25"/>
  <c r="J25" s="1"/>
  <c r="K24"/>
  <c r="J24"/>
  <c r="I24"/>
  <c r="G24" s="1"/>
  <c r="F24"/>
  <c r="K23"/>
  <c r="J23"/>
  <c r="I23"/>
  <c r="G23" s="1"/>
  <c r="H23"/>
  <c r="F23"/>
  <c r="K22"/>
  <c r="J22"/>
  <c r="I22"/>
  <c r="G22"/>
  <c r="F22"/>
  <c r="M21"/>
  <c r="K21"/>
  <c r="H21"/>
  <c r="F21"/>
  <c r="E21"/>
  <c r="E14" s="1"/>
  <c r="D21"/>
  <c r="C21"/>
  <c r="B21"/>
  <c r="B14" s="1"/>
  <c r="K20"/>
  <c r="J20"/>
  <c r="I20"/>
  <c r="G20"/>
  <c r="F20"/>
  <c r="K19"/>
  <c r="J19"/>
  <c r="I19"/>
  <c r="G19" s="1"/>
  <c r="D19"/>
  <c r="F19" s="1"/>
  <c r="K18"/>
  <c r="J18"/>
  <c r="I18"/>
  <c r="I16" s="1"/>
  <c r="F18"/>
  <c r="K17"/>
  <c r="J17"/>
  <c r="I17"/>
  <c r="G17"/>
  <c r="F17"/>
  <c r="Q16"/>
  <c r="M16"/>
  <c r="K16"/>
  <c r="H16"/>
  <c r="E16"/>
  <c r="C16"/>
  <c r="B16"/>
  <c r="J16" s="1"/>
  <c r="O14"/>
  <c r="O15" s="1"/>
  <c r="C14"/>
  <c r="C10" s="1"/>
  <c r="C52" s="1"/>
  <c r="K13"/>
  <c r="J13"/>
  <c r="G13"/>
  <c r="F13"/>
  <c r="D13"/>
  <c r="K12"/>
  <c r="J12"/>
  <c r="G12"/>
  <c r="G11" s="1"/>
  <c r="D12"/>
  <c r="F12" s="1"/>
  <c r="F11" s="1"/>
  <c r="O11"/>
  <c r="M11"/>
  <c r="I11"/>
  <c r="H11"/>
  <c r="J11" s="1"/>
  <c r="E11"/>
  <c r="D11"/>
  <c r="C11"/>
  <c r="B11"/>
  <c r="O10"/>
  <c r="O52" s="1"/>
  <c r="F9" i="2" l="1"/>
  <c r="D10" i="1"/>
  <c r="E17" i="2"/>
  <c r="F17"/>
  <c r="E40"/>
  <c r="F40"/>
  <c r="F18" i="1"/>
  <c r="E18"/>
  <c r="C9" i="2"/>
  <c r="E33"/>
  <c r="E28"/>
  <c r="F11"/>
  <c r="F20"/>
  <c r="F39"/>
  <c r="D19" i="1"/>
  <c r="E24" i="2"/>
  <c r="E14"/>
  <c r="E10"/>
  <c r="E25"/>
  <c r="E26" i="3"/>
  <c r="E22"/>
  <c r="E18"/>
  <c r="E12"/>
  <c r="G8" i="1"/>
  <c r="E22" i="2"/>
  <c r="E15"/>
  <c r="E27" i="3"/>
  <c r="E23"/>
  <c r="E19"/>
  <c r="E14"/>
  <c r="G11"/>
  <c r="D11"/>
  <c r="C10"/>
  <c r="C9" s="1"/>
  <c r="G17" i="2"/>
  <c r="G9" s="1"/>
  <c r="G10" i="1" s="1"/>
  <c r="G9" s="1"/>
  <c r="D30" i="2"/>
  <c r="H36" i="6"/>
  <c r="I36"/>
  <c r="E37"/>
  <c r="E12"/>
  <c r="I14"/>
  <c r="L12"/>
  <c r="G11"/>
  <c r="M11" s="1"/>
  <c r="B10" i="5"/>
  <c r="B52" s="1"/>
  <c r="B15"/>
  <c r="M15"/>
  <c r="M10"/>
  <c r="M52" s="1"/>
  <c r="E15"/>
  <c r="E10"/>
  <c r="E52" s="1"/>
  <c r="H15"/>
  <c r="H10"/>
  <c r="K14"/>
  <c r="J14"/>
  <c r="F16"/>
  <c r="G25"/>
  <c r="G21"/>
  <c r="C15"/>
  <c r="J21"/>
  <c r="G18"/>
  <c r="G16" s="1"/>
  <c r="I21"/>
  <c r="K11"/>
  <c r="P16"/>
  <c r="P17" s="1"/>
  <c r="I25"/>
  <c r="I14" s="1"/>
  <c r="J30"/>
  <c r="G31"/>
  <c r="G30" s="1"/>
  <c r="K31"/>
  <c r="K30"/>
  <c r="D16"/>
  <c r="D14" s="1"/>
  <c r="F31"/>
  <c r="F30" s="1"/>
  <c r="G10" i="3" l="1"/>
  <c r="G9" s="1"/>
  <c r="G17" i="1"/>
  <c r="G16" s="1"/>
  <c r="G15" s="1"/>
  <c r="D10" i="3"/>
  <c r="D17" i="1"/>
  <c r="F11" i="3"/>
  <c r="E11"/>
  <c r="C10" i="1"/>
  <c r="C9" s="1"/>
  <c r="C8" s="1"/>
  <c r="C8" i="2"/>
  <c r="D9" i="1"/>
  <c r="F10"/>
  <c r="E10"/>
  <c r="E9" i="2"/>
  <c r="D8"/>
  <c r="D12" i="1"/>
  <c r="F30" i="2"/>
  <c r="E30"/>
  <c r="E19" i="1"/>
  <c r="F19"/>
  <c r="G8" i="2"/>
  <c r="H12" i="6"/>
  <c r="E11"/>
  <c r="I12"/>
  <c r="I15" i="5"/>
  <c r="I10"/>
  <c r="I52" s="1"/>
  <c r="K15"/>
  <c r="J15"/>
  <c r="J10"/>
  <c r="H52"/>
  <c r="K10"/>
  <c r="D15"/>
  <c r="D10"/>
  <c r="D52" s="1"/>
  <c r="G14"/>
  <c r="P18"/>
  <c r="P19" s="1"/>
  <c r="F14"/>
  <c r="E17" i="1" l="1"/>
  <c r="F17"/>
  <c r="D16"/>
  <c r="E9"/>
  <c r="D8"/>
  <c r="F9"/>
  <c r="D9" i="3"/>
  <c r="F10"/>
  <c r="E10"/>
  <c r="F8" i="2"/>
  <c r="E8"/>
  <c r="F12" i="1"/>
  <c r="E12"/>
  <c r="H11" i="6"/>
  <c r="I11"/>
  <c r="F15" i="5"/>
  <c r="F10"/>
  <c r="F52" s="1"/>
  <c r="G15"/>
  <c r="G10"/>
  <c r="G52" s="1"/>
  <c r="J52"/>
  <c r="K52"/>
  <c r="F9" i="3" l="1"/>
  <c r="E9"/>
  <c r="F8" i="1"/>
  <c r="E8"/>
  <c r="D15"/>
  <c r="E16"/>
  <c r="F16"/>
  <c r="E15" l="1"/>
  <c r="F15"/>
</calcChain>
</file>

<file path=xl/sharedStrings.xml><?xml version="1.0" encoding="utf-8"?>
<sst xmlns="http://schemas.openxmlformats.org/spreadsheetml/2006/main" count="283" uniqueCount="203">
  <si>
    <t>Biểu số 59/CK-NSNN</t>
  </si>
  <si>
    <t>Đơn vị: Triệu đồng</t>
  </si>
  <si>
    <t>STT</t>
  </si>
  <si>
    <t>NỘI DUNG</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</si>
  <si>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</si>
  <si>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</si>
  <si>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</si>
  <si>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</si>
  <si>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</si>
  <si>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</si>
  <si>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</si>
  <si>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</si>
  <si>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</si>
  <si>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</si>
  <si>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</si>
  <si>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</si>
  <si>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</si>
  <si>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</si>
  <si>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</si>
  <si>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</si>
  <si>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</si>
  <si>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</si>
  <si>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</si>
  <si>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</si>
  <si>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</si>
  <si>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</si>
  <si>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</si>
  <si>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</si>
  <si>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</si>
  <si>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</si>
  <si>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</si>
  <si>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</si>
  <si>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</si>
  <si>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</si>
  <si>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</si>
  <si>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</si>
  <si>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</si>
  <si>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</si>
  <si>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</si>
  <si>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</si>
  <si>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</si>
  <si>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</si>
  <si>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</si>
  <si>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</si>
  <si>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</si>
  <si>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</si>
  <si>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</si>
  <si>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</si>
  <si>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</si>
  <si>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</si>
  <si>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</si>
  <si>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</si>
  <si>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</si>
  <si>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</si>
  <si>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</si>
  <si>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</si>
  <si>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</si>
  <si>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</si>
  <si>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</si>
  <si>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Thu khác</t>
  </si>
  <si>
    <t>IV</t>
  </si>
  <si>
    <t xml:space="preserve">THU NSĐP ĐƯỢC HƯỞNG THEO PHÂN CẤP </t>
  </si>
  <si>
    <t>Từ các khoản thu phân chia</t>
  </si>
  <si>
    <t>Các khoản thu NSĐP được hưởng 100%</t>
  </si>
  <si>
    <t>Biểu số 61/CK-NSNN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</si>
  <si>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</si>
  <si>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</si>
  <si>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</si>
  <si>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</si>
  <si>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</si>
  <si>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</si>
  <si>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</si>
  <si>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</si>
  <si>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</si>
  <si>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</si>
  <si>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</si>
  <si>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</si>
  <si>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</si>
  <si>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</si>
  <si>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</si>
  <si>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</si>
  <si>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</si>
  <si>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Chương trình mục tiêu quốc gia</t>
  </si>
  <si>
    <t>Cho các nhiệm vụ, chính sách kinh phí thường xuyên</t>
  </si>
  <si>
    <t>6 thang 2016</t>
  </si>
  <si>
    <t>SỞ TÀI CHÍNH BÌNH ĐỊNH</t>
  </si>
  <si>
    <t>SO SÁNH THỰC HIỆN VỚI (%)</t>
  </si>
  <si>
    <t>Chi tạo nguồn thực hiện cải cách tiền lương</t>
  </si>
  <si>
    <t>VI</t>
  </si>
  <si>
    <t>THỰC HIỆN 6 THÁNG ĐẦU NĂM 2018</t>
  </si>
  <si>
    <t>Phụ lục số 1</t>
  </si>
  <si>
    <t>Phụ lục số 01</t>
  </si>
  <si>
    <t>SỐ LIỆU ƯỚC THỰC HIỆN THU NGÂN SÁCH 6 THÁNG ĐẦU NĂM 2019</t>
  </si>
  <si>
    <t>(Kèm theo Báo cáo số        /BC-UBND ngày      /6/2019 của Ủy ban nhân dân tỉnh)</t>
  </si>
  <si>
    <t>A. PHẦN THU:</t>
  </si>
  <si>
    <t>Đơn vị tính: triệu đồng</t>
  </si>
  <si>
    <t>NỘI DUNG THU</t>
  </si>
  <si>
    <t>Dự toán 2019</t>
  </si>
  <si>
    <t>Thực hiện 5 tháng</t>
  </si>
  <si>
    <t>thang 6</t>
  </si>
  <si>
    <t>Ước thực hiện 6 tháng đầu năm 2019</t>
  </si>
  <si>
    <t>% so sánh với</t>
  </si>
  <si>
    <t>Tỷ lệ thực hiện 6 tháng đầu năm 2018</t>
  </si>
  <si>
    <t>Thực hiện 6 tháng đầu năm 2018</t>
  </si>
  <si>
    <t>Tỷ lệ thực hiện 6 tháng đầu năm 2017</t>
  </si>
  <si>
    <t>Thực hiện 6 tháng đầu năm 2017</t>
  </si>
  <si>
    <t>Thuế tiêu thụ đặc biệt hàng nhập khẩu</t>
  </si>
  <si>
    <t>Ngân sách nhà nước</t>
  </si>
  <si>
    <t>Ngân sách địa phương</t>
  </si>
  <si>
    <t>NSNN</t>
  </si>
  <si>
    <t>NSĐP</t>
  </si>
  <si>
    <t>Dự toán</t>
  </si>
  <si>
    <t>Cùng kỳ</t>
  </si>
  <si>
    <t>Thuế giá trị gia tăng hàng nhập khẩu</t>
  </si>
  <si>
    <t>Thuế bổ sung đối với hàng hoá nhập khẩu vào Việt Nam</t>
  </si>
  <si>
    <t>2</t>
  </si>
  <si>
    <t>3</t>
  </si>
  <si>
    <t>4</t>
  </si>
  <si>
    <t>5</t>
  </si>
  <si>
    <t>6</t>
  </si>
  <si>
    <t>7</t>
  </si>
  <si>
    <t>9</t>
  </si>
  <si>
    <t>Thuế bảo vệ môi trường hàng nhập khẩu</t>
  </si>
  <si>
    <t>A. TỔNG THU NSNN TRÊN ĐỊA BÀN (I+II+III)</t>
  </si>
  <si>
    <t>I. THU TỪ HOẠT ĐỘNG XUẤT NHẬP KHẨU</t>
  </si>
  <si>
    <t>1.Thuế XNK và TTĐB hàng NK</t>
  </si>
  <si>
    <t>2. Thuế GTGT hàng NK</t>
  </si>
  <si>
    <t>II. THU NỘI ĐỊA</t>
  </si>
  <si>
    <t>(Thu nội địa trừ tiền sử dụng đất; thu cổ tức, lợi nhuận được chia và lợi nhuận còn lại, xổ số kiến thiết)</t>
  </si>
  <si>
    <t>1. Thu từ DNNN Trung ương</t>
  </si>
  <si>
    <t>- Thuế giá trị gia tăng</t>
  </si>
  <si>
    <t xml:space="preserve">- Thuế TTĐB </t>
  </si>
  <si>
    <t>- Thuế thu nhập doanh nghiệp</t>
  </si>
  <si>
    <t>- Thuế tài nguyên</t>
  </si>
  <si>
    <t>2. Thu từ DNNN địa phương</t>
  </si>
  <si>
    <t>3. Thu từ DN có VĐT NN</t>
  </si>
  <si>
    <t>4. Thu từ khu vực CTN ngoài QD</t>
  </si>
  <si>
    <t>- Thuế TTĐB hàng hóa, dịch vụ trong nước</t>
  </si>
  <si>
    <t>5. Lệ phí trước bạ</t>
  </si>
  <si>
    <t>6. Thuế sử dụng đất NN</t>
  </si>
  <si>
    <t>7. Thuế sử dụng đất phi NN</t>
  </si>
  <si>
    <t>8. Thuế thu nhập cá nhân</t>
  </si>
  <si>
    <t>9. Thuế bảo vệ môi trường</t>
  </si>
  <si>
    <t>10. Thu phí và lệ phí</t>
  </si>
  <si>
    <t>11.Tiền sử dụng đất</t>
  </si>
  <si>
    <t>12. Tiền cho thuê mặt đất, mặt nước</t>
  </si>
  <si>
    <t>13. Thu tiền bán, cho thuê, khấu hao nhà ở thuộc SHNN</t>
  </si>
  <si>
    <t xml:space="preserve">14. Thu tại xã </t>
  </si>
  <si>
    <t>15. Thu khác ngân sách tính cân đối</t>
  </si>
  <si>
    <t>16. Thu cấp quyền khai thác khoáng sản</t>
  </si>
  <si>
    <t>17. Thu cổ tức và lợi nhuận sau thuế</t>
  </si>
  <si>
    <t>18. Thu từ hoạt động XSKT</t>
  </si>
  <si>
    <t>III. THU VAY BÙ ĐẮP BỘI CHI</t>
  </si>
  <si>
    <t>B.THU CHUYỂN NGUỒN</t>
  </si>
  <si>
    <t>C. THU BỔ SUNG CÂN ĐỐI, BỔ SUNG MỤC TIÊU</t>
  </si>
  <si>
    <t>TỔNG THU (A -&gt; C)</t>
  </si>
  <si>
    <t>Phụ lục số 2</t>
  </si>
  <si>
    <t>SỐ LIỆU ƯỚC THỰC HIỆN CHI NGÂN SÁCH 6 THÁNG ĐẦU NĂM 2019</t>
  </si>
  <si>
    <t>B. PHẦN CHI:</t>
  </si>
  <si>
    <t>Đơn vị tính : triệu đồng</t>
  </si>
  <si>
    <t>NỘI DUNG CHI</t>
  </si>
  <si>
    <t>Dự toán năm 2019</t>
  </si>
  <si>
    <t>Thực hiện 6 tháng đầu năm 2019</t>
  </si>
  <si>
    <t>So sánh</t>
  </si>
  <si>
    <t>Chia ra</t>
  </si>
  <si>
    <t>Cùng
kỳ</t>
  </si>
  <si>
    <t>Ngân sách tỉnh</t>
  </si>
  <si>
    <t>Ngân sách huyện, thị xã, thành phố</t>
  </si>
  <si>
    <t>TỔNG CHI NGÂN SÁCH ĐỊA PHƯƠNG (I-&gt;VII)</t>
  </si>
  <si>
    <t>I. Chi đầu tư phát triển:</t>
  </si>
  <si>
    <t xml:space="preserve">1. Chi đầu tư xây dựng vốn trong nước      </t>
  </si>
  <si>
    <t xml:space="preserve">2. Chi ĐT từ nguồn thu tiền sử dụng đất </t>
  </si>
  <si>
    <t xml:space="preserve">3. Chi đầu tư từ nguồn thu xổ số kiến thiết                                        </t>
  </si>
  <si>
    <t>4. Chi từ nguồn thu vay để bù đắp bội chi</t>
  </si>
  <si>
    <t>5. Chi đầu tư từ các nguồn khác</t>
  </si>
  <si>
    <t>NGUỒN VỐN KHÁC CỦA NGÂN SÁCH TỈNH</t>
  </si>
  <si>
    <t>II. Chi thường xuyên</t>
  </si>
  <si>
    <t>TIỀN SỬ DỤNG ĐẤT, CHO THUÊ ĐẤT TỪ CÁC CÔNG TRÌNH CỦA NHÀ NƯỚC TRÊN ĐỊA BÀN THÀNH PHỐ QUY NHƠN, CÁC KHU TÁI ĐỊNH CƯ ĐƯỜNG QL19 VÀ NGUỒN THOÁI VỐN NHÀ NƯỚC TẠI CÁC DOANH NGHIỆP NHÀ NƯỚC</t>
  </si>
  <si>
    <t xml:space="preserve">1. Chi sự nghiệp kinh tế               </t>
  </si>
  <si>
    <t>TIỀN SỬ DỤNG ĐẤT, CHO THUÊ ĐẤT CÁC DỰ ÁN KHU ĐÔ THỊ, KHU DÂN CƯ TRÊN ĐỊA BÀN TỈNH</t>
  </si>
  <si>
    <t>2. Sự nghiệp bảo vệ môi trường</t>
  </si>
  <si>
    <t>KẾ HOẠCH 2018 KÉO DÀI</t>
  </si>
  <si>
    <t>3. Chi sự nghiệp giáo dục, đào tạo và dạy nghề</t>
  </si>
  <si>
    <t xml:space="preserve">4. Chi sự nghiệp y tế, dân số và gia đình                         </t>
  </si>
  <si>
    <t xml:space="preserve">5. Chi sự nghiệp khoa học-công nghệ         </t>
  </si>
  <si>
    <t xml:space="preserve">6. Chi sự nghiệp văn hoá - thông tin                                 </t>
  </si>
  <si>
    <t xml:space="preserve">7. Chi sự nghiệp phát thanh-truyền hình                                   </t>
  </si>
  <si>
    <t xml:space="preserve">8. Chi sự nghiệp thể dục - thể thao                                           </t>
  </si>
  <si>
    <t xml:space="preserve">9. Chi đảm bảo xã hội                                                </t>
  </si>
  <si>
    <t xml:space="preserve">10. Chi quản lý hành chính                                           </t>
  </si>
  <si>
    <t xml:space="preserve">11. Chi an ninh                                </t>
  </si>
  <si>
    <t>12. Chi quốc phòng</t>
  </si>
  <si>
    <t xml:space="preserve">13. Chi khác ngân sách                             </t>
  </si>
  <si>
    <t>III. Chi bổ sung quỹ dự trữ tài chính</t>
  </si>
  <si>
    <t>IV. Dự phòng</t>
  </si>
  <si>
    <t>V. Chi tạo nguồn thực hiện cải cách tiền lương</t>
  </si>
  <si>
    <t>VI. Chi trả nợ lãi, phí vay</t>
  </si>
  <si>
    <t>VII. Chi theo mục tiêu</t>
  </si>
  <si>
    <t>THỰC HIỆN THU NGÂN SÁCH NHÀ NƯỚC 6 THÁNG ĐẦU NĂM 2019</t>
  </si>
  <si>
    <t>THỰC HIỆN 6 THÁNG ĐẦU NĂM 2019</t>
  </si>
  <si>
    <t>THỰC HIỆN CHI NGÂN SÁCH ĐỊA PHƯƠNG 6 THÁNG ĐẦU NĂM 2019</t>
  </si>
  <si>
    <t>Cho các chương trình dự án quan trọng vốn đầu tư và các nhiệm vụ, chính sách kinh phí thường xuyên</t>
  </si>
  <si>
    <t>CÂN ĐỐI NGÂN SÁCH ĐỊA PHƯƠNG 6 THÁNG ĐẦU NĂM 2019</t>
  </si>
</sst>
</file>

<file path=xl/styles.xml><?xml version="1.0" encoding="utf-8"?>
<styleSheet xmlns="http://schemas.openxmlformats.org/spreadsheetml/2006/main">
  <numFmts count="16">
    <numFmt numFmtId="6" formatCode="&quot;$&quot;#,##0_);[Red]\(&quot;$&quot;#,##0\)"/>
    <numFmt numFmtId="164" formatCode="0.0"/>
    <numFmt numFmtId="165" formatCode="_-* #,##0\ _₫_-;\-* #,##0\ _₫_-;_-* &quot;-&quot;??\ _₫_-;_-@_-"/>
    <numFmt numFmtId="166" formatCode="#,##0.0"/>
    <numFmt numFmtId="167" formatCode="\$#,##0\ ;\(\$#,##0\)"/>
    <numFmt numFmtId="168" formatCode="_(* #,##0.000_);_(* \(#,##0.000\);_(* &quot;-&quot;???_);_(@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
    <numFmt numFmtId="178" formatCode="0.0000;\-0.0000;;@"/>
  </numFmts>
  <fonts count="50">
    <font>
      <sz val="11"/>
      <color theme="1"/>
      <name val="Calibri"/>
      <family val="2"/>
      <charset val="163"/>
      <scheme val="minor"/>
    </font>
    <font>
      <b/>
      <sz val="13"/>
      <color rgb="FF000000"/>
      <name val="Cambria"/>
      <family val="1"/>
      <charset val="163"/>
      <scheme val="major"/>
    </font>
    <font>
      <sz val="13"/>
      <color theme="1"/>
      <name val="Cambria"/>
      <family val="1"/>
      <charset val="163"/>
      <scheme val="major"/>
    </font>
    <font>
      <sz val="13"/>
      <color rgb="FF000000"/>
      <name val="Cambria"/>
      <family val="1"/>
      <charset val="163"/>
      <scheme val="major"/>
    </font>
    <font>
      <i/>
      <sz val="13"/>
      <color rgb="FF000000"/>
      <name val="Cambria"/>
      <family val="1"/>
      <charset val="163"/>
      <scheme val="major"/>
    </font>
    <font>
      <b/>
      <sz val="13"/>
      <name val="Cambria"/>
      <family val="1"/>
      <charset val="163"/>
      <scheme val="major"/>
    </font>
    <font>
      <sz val="13"/>
      <name val="Cambria"/>
      <family val="1"/>
      <charset val="163"/>
      <scheme val="major"/>
    </font>
    <font>
      <i/>
      <sz val="13"/>
      <name val="Cambria"/>
      <family val="1"/>
      <charset val="163"/>
      <scheme val="major"/>
    </font>
    <font>
      <sz val="13"/>
      <name val="Times New Roman"/>
      <family val="1"/>
    </font>
    <font>
      <sz val="13"/>
      <color rgb="FFFF0000"/>
      <name val="Times New Roman"/>
      <family val="1"/>
    </font>
    <font>
      <sz val="10"/>
      <name val="Arial"/>
      <family val="2"/>
    </font>
    <font>
      <b/>
      <i/>
      <sz val="13"/>
      <name val="Times New Roman"/>
      <family val="1"/>
      <charset val="163"/>
    </font>
    <font>
      <i/>
      <sz val="13"/>
      <name val="Times New Roman"/>
      <family val="1"/>
      <charset val="163"/>
    </font>
    <font>
      <sz val="11"/>
      <name val="UVnTime"/>
    </font>
    <font>
      <b/>
      <sz val="14"/>
      <name val="Times New Roman"/>
      <family val="1"/>
    </font>
    <font>
      <i/>
      <sz val="14"/>
      <name val="Times New Roman"/>
      <family val="1"/>
    </font>
    <font>
      <b/>
      <u/>
      <sz val="14"/>
      <name val="Times New Roman"/>
      <family val="1"/>
    </font>
    <font>
      <sz val="14"/>
      <color rgb="FFFF0000"/>
      <name val="Times New Roman"/>
      <family val="1"/>
    </font>
    <font>
      <i/>
      <sz val="14"/>
      <color rgb="FFFF0000"/>
      <name val="Times New Roman"/>
      <family val="1"/>
    </font>
    <font>
      <b/>
      <sz val="13"/>
      <name val="Times New Roman"/>
      <family val="1"/>
    </font>
    <font>
      <b/>
      <sz val="13"/>
      <color rgb="FFFF0000"/>
      <name val="Times New Roman"/>
      <family val="1"/>
    </font>
    <font>
      <i/>
      <sz val="13"/>
      <name val="Times New Roman"/>
      <family val="1"/>
    </font>
    <font>
      <i/>
      <sz val="13"/>
      <color rgb="FFFF0000"/>
      <name val="Times New Roman"/>
      <family val="1"/>
    </font>
    <font>
      <b/>
      <u/>
      <sz val="13"/>
      <name val="Times New Roman"/>
      <family val="1"/>
    </font>
    <font>
      <b/>
      <u/>
      <sz val="13"/>
      <color rgb="FFFF0000"/>
      <name val="Times New Roman"/>
      <family val="1"/>
    </font>
    <font>
      <b/>
      <i/>
      <sz val="12"/>
      <name val="Times New Roman"/>
      <family val="1"/>
    </font>
    <font>
      <b/>
      <i/>
      <sz val="13"/>
      <name val="Times New Roman"/>
      <family val="1"/>
    </font>
    <font>
      <b/>
      <i/>
      <sz val="13"/>
      <color rgb="FFFF0000"/>
      <name val="Times New Roman"/>
      <family val="1"/>
    </font>
    <font>
      <b/>
      <u/>
      <sz val="12"/>
      <name val="Times New Roman"/>
      <family val="1"/>
    </font>
    <font>
      <sz val="11"/>
      <name val="VNbook-Antiqua"/>
      <family val="2"/>
    </font>
    <font>
      <b/>
      <sz val="12"/>
      <name val="Arial"/>
      <family val="2"/>
    </font>
    <font>
      <sz val="12"/>
      <name val="Arial"/>
      <family val="2"/>
    </font>
    <font>
      <sz val="11"/>
      <name val="VNI-Times"/>
    </font>
    <font>
      <sz val="10"/>
      <name val="Arial"/>
      <family val="2"/>
      <charset val="163"/>
    </font>
    <font>
      <sz val="11"/>
      <name val=".VnTime"/>
      <family val="2"/>
    </font>
    <font>
      <sz val="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i/>
      <sz val="12"/>
      <name val="Times New Roman"/>
      <family val="1"/>
      <charset val="163"/>
    </font>
    <font>
      <i/>
      <sz val="12"/>
      <color rgb="FFFF0000"/>
      <name val="Times New Roman"/>
      <family val="1"/>
    </font>
    <font>
      <b/>
      <sz val="13"/>
      <name val="Times New Roman"/>
      <family val="1"/>
      <charset val="163"/>
    </font>
    <font>
      <b/>
      <sz val="13"/>
      <color rgb="FFFF0000"/>
      <name val="Times New Roman"/>
      <family val="1"/>
      <charset val="163"/>
    </font>
    <font>
      <u/>
      <sz val="13"/>
      <name val="Times New Roman"/>
      <family val="1"/>
    </font>
    <font>
      <i/>
      <u/>
      <sz val="13"/>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123">
    <xf numFmtId="0" fontId="0" fillId="0" borderId="0"/>
    <xf numFmtId="0" fontId="13" fillId="0" borderId="0"/>
    <xf numFmtId="0" fontId="8" fillId="0" borderId="0"/>
    <xf numFmtId="170" fontId="10" fillId="0" borderId="0" applyFont="0" applyFill="0" applyBorder="0" applyAlignment="0" applyProtection="0"/>
    <xf numFmtId="4" fontId="29" fillId="0" borderId="0" applyAlignment="0"/>
    <xf numFmtId="3" fontId="10" fillId="0" borderId="0" applyFont="0" applyFill="0" applyBorder="0" applyAlignment="0" applyProtection="0"/>
    <xf numFmtId="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0" fontId="30" fillId="0" borderId="10" applyNumberFormat="0" applyAlignment="0" applyProtection="0">
      <alignment horizontal="left" vertical="center"/>
    </xf>
    <xf numFmtId="0" fontId="30" fillId="0" borderId="11">
      <alignment horizontal="left" vertical="center"/>
    </xf>
    <xf numFmtId="0" fontId="31" fillId="0" borderId="0" applyNumberFormat="0" applyFont="0" applyFill="0" applyAlignment="0"/>
    <xf numFmtId="168"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0" borderId="0"/>
    <xf numFmtId="0" fontId="1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 fillId="0" borderId="0"/>
    <xf numFmtId="0" fontId="10" fillId="0" borderId="0"/>
    <xf numFmtId="0" fontId="33" fillId="0" borderId="0"/>
    <xf numFmtId="0" fontId="3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4" fillId="0" borderId="0"/>
    <xf numFmtId="0" fontId="35" fillId="0" borderId="0"/>
    <xf numFmtId="4" fontId="10" fillId="0" borderId="6" applyBorder="0"/>
    <xf numFmtId="4" fontId="10" fillId="0" borderId="6" applyBorder="0"/>
    <xf numFmtId="2" fontId="10" fillId="0" borderId="6"/>
    <xf numFmtId="2" fontId="10" fillId="0" borderId="6"/>
    <xf numFmtId="4" fontId="10" fillId="0" borderId="6" applyBorder="0"/>
    <xf numFmtId="1" fontId="10" fillId="0" borderId="0"/>
    <xf numFmtId="1" fontId="10" fillId="0" borderId="0"/>
    <xf numFmtId="0" fontId="36" fillId="0" borderId="0" applyFont="0" applyFill="0" applyBorder="0" applyAlignment="0" applyProtection="0"/>
    <xf numFmtId="0" fontId="36" fillId="0" borderId="0" applyFont="0" applyFill="0" applyBorder="0" applyAlignment="0" applyProtection="0"/>
    <xf numFmtId="0" fontId="35" fillId="0" borderId="0">
      <alignment vertical="center"/>
    </xf>
    <xf numFmtId="40" fontId="37" fillId="0" borderId="0" applyFont="0" applyFill="0" applyBorder="0" applyAlignment="0" applyProtection="0"/>
    <xf numFmtId="38"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9" fontId="38" fillId="0" borderId="0" applyFont="0" applyFill="0" applyBorder="0" applyAlignment="0" applyProtection="0"/>
    <xf numFmtId="0" fontId="39" fillId="0" borderId="0"/>
    <xf numFmtId="169" fontId="10" fillId="0" borderId="0" applyFont="0" applyFill="0" applyBorder="0" applyAlignment="0" applyProtection="0"/>
    <xf numFmtId="170" fontId="10" fillId="0" borderId="0" applyFont="0" applyFill="0" applyBorder="0" applyAlignment="0" applyProtection="0"/>
    <xf numFmtId="171" fontId="40" fillId="0" borderId="0" applyFont="0" applyFill="0" applyBorder="0" applyAlignment="0" applyProtection="0"/>
    <xf numFmtId="172" fontId="40" fillId="0" borderId="0" applyFont="0" applyFill="0" applyBorder="0" applyAlignment="0" applyProtection="0"/>
    <xf numFmtId="0" fontId="41" fillId="0" borderId="0"/>
    <xf numFmtId="0" fontId="31" fillId="0" borderId="0"/>
    <xf numFmtId="173" fontId="42" fillId="0" borderId="0" applyFont="0" applyFill="0" applyBorder="0" applyAlignment="0" applyProtection="0"/>
    <xf numFmtId="174" fontId="42" fillId="0" borderId="0" applyFont="0" applyFill="0" applyBorder="0" applyAlignment="0" applyProtection="0"/>
    <xf numFmtId="175" fontId="42" fillId="0" borderId="0" applyFont="0" applyFill="0" applyBorder="0" applyAlignment="0" applyProtection="0"/>
    <xf numFmtId="6" fontId="43" fillId="0" borderId="0" applyFont="0" applyFill="0" applyBorder="0" applyAlignment="0" applyProtection="0"/>
    <xf numFmtId="176" fontId="42" fillId="0" borderId="0" applyFont="0" applyFill="0" applyBorder="0" applyAlignment="0" applyProtection="0"/>
    <xf numFmtId="170" fontId="10" fillId="0" borderId="0" applyFont="0" applyFill="0" applyBorder="0" applyAlignment="0" applyProtection="0"/>
  </cellStyleXfs>
  <cellXfs count="216">
    <xf numFmtId="0" fontId="0" fillId="0" borderId="0" xfId="0"/>
    <xf numFmtId="0" fontId="1" fillId="0" borderId="0" xfId="0" applyFont="1" applyAlignment="1">
      <alignment horizontal="left" vertical="center"/>
    </xf>
    <xf numFmtId="0" fontId="2" fillId="0" borderId="0" xfId="0" applyFont="1"/>
    <xf numFmtId="0" fontId="1"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1" fillId="0" borderId="0" xfId="0" applyFont="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3" fontId="5"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5" fillId="0" borderId="1" xfId="0" applyNumberFormat="1" applyFont="1" applyBorder="1" applyAlignment="1">
      <alignment vertical="center" wrapText="1"/>
    </xf>
    <xf numFmtId="3" fontId="6" fillId="0" borderId="1" xfId="0" applyNumberFormat="1" applyFont="1" applyBorder="1" applyAlignment="1">
      <alignmen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3" fontId="2" fillId="0" borderId="0" xfId="0" applyNumberFormat="1" applyFont="1"/>
    <xf numFmtId="0" fontId="14" fillId="0" borderId="0" xfId="1" applyFont="1" applyFill="1" applyAlignment="1">
      <alignment horizontal="center" vertical="center" wrapText="1"/>
    </xf>
    <xf numFmtId="49" fontId="16" fillId="0" borderId="0" xfId="1" applyNumberFormat="1" applyFont="1" applyFill="1"/>
    <xf numFmtId="3" fontId="15" fillId="0" borderId="0" xfId="1" applyNumberFormat="1" applyFont="1" applyFill="1" applyAlignment="1"/>
    <xf numFmtId="3" fontId="17" fillId="0" borderId="0" xfId="1" applyNumberFormat="1" applyFont="1" applyFill="1"/>
    <xf numFmtId="0" fontId="17" fillId="0" borderId="0" xfId="1" applyFont="1" applyFill="1" applyAlignment="1">
      <alignment horizontal="right"/>
    </xf>
    <xf numFmtId="0" fontId="18" fillId="0" borderId="0" xfId="1" applyFont="1" applyFill="1" applyAlignment="1"/>
    <xf numFmtId="0" fontId="15" fillId="0" borderId="0" xfId="1" applyFont="1" applyFill="1" applyAlignment="1">
      <alignment horizontal="right"/>
    </xf>
    <xf numFmtId="49" fontId="21" fillId="0" borderId="1" xfId="1" applyNumberFormat="1" applyFont="1" applyFill="1" applyBorder="1" applyAlignment="1">
      <alignment horizontal="center" vertical="center" wrapText="1"/>
    </xf>
    <xf numFmtId="49" fontId="22" fillId="0" borderId="1" xfId="1" applyNumberFormat="1" applyFont="1" applyFill="1" applyBorder="1" applyAlignment="1">
      <alignment horizontal="center" vertical="center" wrapText="1"/>
    </xf>
    <xf numFmtId="49" fontId="23" fillId="0" borderId="7" xfId="1" applyNumberFormat="1" applyFont="1" applyFill="1" applyBorder="1" applyAlignment="1">
      <alignment horizontal="left" wrapText="1"/>
    </xf>
    <xf numFmtId="3" fontId="23" fillId="0" borderId="7" xfId="1" applyNumberFormat="1" applyFont="1" applyFill="1" applyBorder="1" applyAlignment="1">
      <alignment horizontal="right" wrapText="1"/>
    </xf>
    <xf numFmtId="3" fontId="24" fillId="0" borderId="7" xfId="1" applyNumberFormat="1" applyFont="1" applyFill="1" applyBorder="1" applyAlignment="1">
      <alignment horizontal="right" wrapText="1"/>
    </xf>
    <xf numFmtId="166" fontId="24" fillId="0" borderId="7" xfId="1" applyNumberFormat="1" applyFont="1" applyFill="1" applyBorder="1" applyAlignment="1">
      <alignment horizontal="right"/>
    </xf>
    <xf numFmtId="166" fontId="23" fillId="0" borderId="7" xfId="1" applyNumberFormat="1" applyFont="1" applyFill="1" applyBorder="1" applyAlignment="1">
      <alignment horizontal="right"/>
    </xf>
    <xf numFmtId="49" fontId="19" fillId="0" borderId="8" xfId="1" applyNumberFormat="1" applyFont="1" applyFill="1" applyBorder="1" applyAlignment="1">
      <alignment horizontal="left" vertical="center" wrapText="1"/>
    </xf>
    <xf numFmtId="3" fontId="19" fillId="0" borderId="8" xfId="1" applyNumberFormat="1" applyFont="1" applyFill="1" applyBorder="1" applyAlignment="1">
      <alignment horizontal="right" vertical="center"/>
    </xf>
    <xf numFmtId="3" fontId="20" fillId="0" borderId="8" xfId="1" applyNumberFormat="1" applyFont="1" applyFill="1" applyBorder="1" applyAlignment="1">
      <alignment horizontal="right" vertical="center"/>
    </xf>
    <xf numFmtId="166" fontId="20" fillId="0" borderId="7" xfId="1" applyNumberFormat="1" applyFont="1" applyFill="1" applyBorder="1" applyAlignment="1">
      <alignment horizontal="right"/>
    </xf>
    <xf numFmtId="166" fontId="19" fillId="0" borderId="8" xfId="1" applyNumberFormat="1" applyFont="1" applyFill="1" applyBorder="1" applyAlignment="1">
      <alignment horizontal="right" vertical="center"/>
    </xf>
    <xf numFmtId="49" fontId="8" fillId="0" borderId="8" xfId="1" applyNumberFormat="1" applyFont="1" applyFill="1" applyBorder="1" applyAlignment="1">
      <alignment horizontal="left" vertical="center" wrapText="1"/>
    </xf>
    <xf numFmtId="3" fontId="8" fillId="0" borderId="8" xfId="1" applyNumberFormat="1" applyFont="1" applyFill="1" applyBorder="1" applyAlignment="1">
      <alignment horizontal="right" vertical="center"/>
    </xf>
    <xf numFmtId="3" fontId="9" fillId="0" borderId="8" xfId="1" applyNumberFormat="1" applyFont="1" applyFill="1" applyBorder="1" applyAlignment="1">
      <alignment horizontal="right"/>
    </xf>
    <xf numFmtId="166" fontId="9" fillId="0" borderId="8" xfId="1" applyNumberFormat="1" applyFont="1" applyFill="1" applyBorder="1" applyAlignment="1">
      <alignment horizontal="right" vertical="center"/>
    </xf>
    <xf numFmtId="166" fontId="8" fillId="0" borderId="8" xfId="1" applyNumberFormat="1" applyFont="1" applyFill="1" applyBorder="1" applyAlignment="1">
      <alignment horizontal="right" vertical="center"/>
    </xf>
    <xf numFmtId="3" fontId="8" fillId="0" borderId="8" xfId="1" applyNumberFormat="1" applyFont="1" applyFill="1" applyBorder="1" applyAlignment="1">
      <alignment horizontal="right"/>
    </xf>
    <xf numFmtId="49" fontId="19" fillId="0" borderId="8" xfId="1" applyNumberFormat="1" applyFont="1" applyFill="1" applyBorder="1"/>
    <xf numFmtId="3" fontId="19" fillId="0" borderId="8" xfId="1" applyNumberFormat="1" applyFont="1" applyFill="1" applyBorder="1"/>
    <xf numFmtId="3" fontId="20" fillId="0" borderId="8" xfId="1" applyNumberFormat="1" applyFont="1" applyFill="1" applyBorder="1"/>
    <xf numFmtId="166" fontId="20" fillId="0" borderId="8" xfId="1" applyNumberFormat="1" applyFont="1" applyFill="1" applyBorder="1"/>
    <xf numFmtId="166" fontId="19" fillId="0" borderId="8" xfId="1" applyNumberFormat="1" applyFont="1" applyFill="1" applyBorder="1" applyAlignment="1">
      <alignment horizontal="right"/>
    </xf>
    <xf numFmtId="49" fontId="25" fillId="0" borderId="8" xfId="1" applyNumberFormat="1" applyFont="1" applyFill="1" applyBorder="1" applyAlignment="1">
      <alignment vertical="center" wrapText="1"/>
    </xf>
    <xf numFmtId="3" fontId="26" fillId="0" borderId="8" xfId="1" applyNumberFormat="1" applyFont="1" applyFill="1" applyBorder="1" applyAlignment="1">
      <alignment vertical="center"/>
    </xf>
    <xf numFmtId="3" fontId="27" fillId="0" borderId="8" xfId="1" applyNumberFormat="1" applyFont="1" applyFill="1" applyBorder="1" applyAlignment="1">
      <alignment vertical="center"/>
    </xf>
    <xf numFmtId="166" fontId="27" fillId="0" borderId="8" xfId="1" applyNumberFormat="1" applyFont="1" applyFill="1" applyBorder="1" applyAlignment="1">
      <alignment vertical="center"/>
    </xf>
    <xf numFmtId="166" fontId="26" fillId="0" borderId="8" xfId="1" applyNumberFormat="1" applyFont="1" applyFill="1" applyBorder="1" applyAlignment="1">
      <alignment horizontal="right" vertical="center"/>
    </xf>
    <xf numFmtId="49" fontId="8" fillId="0" borderId="8" xfId="1" applyNumberFormat="1" applyFont="1" applyFill="1" applyBorder="1"/>
    <xf numFmtId="166" fontId="9" fillId="0" borderId="8" xfId="1" applyNumberFormat="1" applyFont="1" applyFill="1" applyBorder="1" applyAlignment="1">
      <alignment horizontal="right"/>
    </xf>
    <xf numFmtId="166" fontId="8" fillId="0" borderId="8" xfId="1" applyNumberFormat="1" applyFont="1" applyFill="1" applyBorder="1" applyAlignment="1">
      <alignment horizontal="right"/>
    </xf>
    <xf numFmtId="49" fontId="8" fillId="0" borderId="8" xfId="1" applyNumberFormat="1" applyFont="1" applyFill="1" applyBorder="1" applyAlignment="1">
      <alignment wrapText="1"/>
    </xf>
    <xf numFmtId="49" fontId="23" fillId="0" borderId="8" xfId="1" applyNumberFormat="1" applyFont="1" applyFill="1" applyBorder="1" applyAlignment="1">
      <alignment wrapText="1"/>
    </xf>
    <xf numFmtId="49" fontId="28" fillId="0" borderId="9" xfId="1" applyNumberFormat="1" applyFont="1" applyFill="1" applyBorder="1" applyAlignment="1">
      <alignment wrapText="1"/>
    </xf>
    <xf numFmtId="49" fontId="23" fillId="0" borderId="1" xfId="1" applyNumberFormat="1" applyFont="1" applyFill="1" applyBorder="1" applyAlignment="1">
      <alignment horizontal="center" vertical="center" wrapText="1"/>
    </xf>
    <xf numFmtId="3" fontId="23" fillId="0" borderId="1" xfId="1" applyNumberFormat="1" applyFont="1" applyFill="1" applyBorder="1" applyAlignment="1">
      <alignment horizontal="right" vertical="center"/>
    </xf>
    <xf numFmtId="3" fontId="24" fillId="0" borderId="1" xfId="1" applyNumberFormat="1" applyFont="1" applyFill="1" applyBorder="1" applyAlignment="1">
      <alignment horizontal="right" vertical="center"/>
    </xf>
    <xf numFmtId="166" fontId="24" fillId="0" borderId="1" xfId="1" applyNumberFormat="1" applyFont="1" applyFill="1" applyBorder="1" applyAlignment="1">
      <alignment horizontal="right" vertical="center"/>
    </xf>
    <xf numFmtId="166" fontId="23" fillId="0" borderId="1" xfId="1" applyNumberFormat="1" applyFont="1" applyFill="1" applyBorder="1" applyAlignment="1">
      <alignment horizontal="right" vertical="center"/>
    </xf>
    <xf numFmtId="0" fontId="8" fillId="0" borderId="0" xfId="2" applyFont="1" applyFill="1"/>
    <xf numFmtId="0" fontId="9" fillId="0" borderId="0" xfId="2" applyFont="1" applyFill="1"/>
    <xf numFmtId="165" fontId="11" fillId="0" borderId="0" xfId="3" applyNumberFormat="1" applyFont="1" applyFill="1" applyAlignment="1">
      <alignment horizontal="right"/>
    </xf>
    <xf numFmtId="0" fontId="12" fillId="0" borderId="0" xfId="2" applyFont="1" applyFill="1" applyAlignment="1">
      <alignment horizontal="right"/>
    </xf>
    <xf numFmtId="165" fontId="8" fillId="0" borderId="0" xfId="3" applyNumberFormat="1" applyFont="1" applyFill="1"/>
    <xf numFmtId="165" fontId="12" fillId="0" borderId="0" xfId="3" applyNumberFormat="1" applyFont="1" applyFill="1" applyAlignment="1">
      <alignment horizontal="right"/>
    </xf>
    <xf numFmtId="0" fontId="8" fillId="0" borderId="0" xfId="2" applyFont="1" applyFill="1" applyAlignment="1">
      <alignment vertical="center"/>
    </xf>
    <xf numFmtId="3" fontId="8" fillId="0" borderId="0" xfId="2" applyNumberFormat="1" applyFont="1" applyFill="1"/>
    <xf numFmtId="0" fontId="8" fillId="0" borderId="0" xfId="2" applyFont="1" applyFill="1" applyBorder="1"/>
    <xf numFmtId="166" fontId="9" fillId="0" borderId="8" xfId="3" applyNumberFormat="1" applyFont="1" applyFill="1" applyBorder="1" applyAlignment="1">
      <alignment horizontal="right"/>
    </xf>
    <xf numFmtId="166" fontId="8" fillId="0" borderId="8" xfId="3" applyNumberFormat="1" applyFont="1" applyFill="1" applyBorder="1" applyAlignment="1">
      <alignment horizontal="right"/>
    </xf>
    <xf numFmtId="3" fontId="20" fillId="0" borderId="8" xfId="3" applyNumberFormat="1" applyFont="1" applyFill="1" applyBorder="1" applyAlignment="1">
      <alignment horizontal="right"/>
    </xf>
    <xf numFmtId="166" fontId="20" fillId="0" borderId="8" xfId="3" applyNumberFormat="1" applyFont="1" applyFill="1" applyBorder="1" applyAlignment="1">
      <alignment horizontal="right"/>
    </xf>
    <xf numFmtId="166" fontId="19" fillId="0" borderId="8" xfId="3" applyNumberFormat="1" applyFont="1" applyFill="1" applyBorder="1" applyAlignment="1">
      <alignment horizontal="right"/>
    </xf>
    <xf numFmtId="3" fontId="23" fillId="0" borderId="8" xfId="3" applyNumberFormat="1" applyFont="1" applyFill="1" applyBorder="1" applyAlignment="1">
      <alignment horizontal="right"/>
    </xf>
    <xf numFmtId="3" fontId="24" fillId="0" borderId="8" xfId="3" applyNumberFormat="1" applyFont="1" applyFill="1" applyBorder="1" applyAlignment="1">
      <alignment horizontal="right"/>
    </xf>
    <xf numFmtId="166" fontId="24" fillId="0" borderId="8" xfId="3" applyNumberFormat="1" applyFont="1" applyFill="1" applyBorder="1" applyAlignment="1">
      <alignment horizontal="right"/>
    </xf>
    <xf numFmtId="165" fontId="19" fillId="0" borderId="8" xfId="3" applyNumberFormat="1" applyFont="1" applyFill="1" applyBorder="1" applyAlignment="1">
      <alignment horizontal="right"/>
    </xf>
    <xf numFmtId="3" fontId="23" fillId="0" borderId="9" xfId="3" applyNumberFormat="1" applyFont="1" applyFill="1" applyBorder="1" applyAlignment="1">
      <alignment horizontal="right"/>
    </xf>
    <xf numFmtId="3" fontId="24" fillId="0" borderId="9" xfId="3" applyNumberFormat="1" applyFont="1" applyFill="1" applyBorder="1" applyAlignment="1">
      <alignment horizontal="right"/>
    </xf>
    <xf numFmtId="166" fontId="24" fillId="0" borderId="9" xfId="3" applyNumberFormat="1" applyFont="1" applyFill="1" applyBorder="1" applyAlignment="1">
      <alignment horizontal="right"/>
    </xf>
    <xf numFmtId="166" fontId="23" fillId="0" borderId="9" xfId="3" applyNumberFormat="1" applyFont="1" applyFill="1" applyBorder="1" applyAlignment="1">
      <alignment horizontal="right"/>
    </xf>
    <xf numFmtId="0" fontId="0" fillId="0" borderId="0" xfId="94" applyFont="1" applyBorder="1"/>
    <xf numFmtId="0" fontId="9" fillId="0" borderId="0" xfId="94" applyFont="1" applyBorder="1" applyAlignment="1">
      <alignment horizontal="center"/>
    </xf>
    <xf numFmtId="0" fontId="0" fillId="0" borderId="0" xfId="94" applyFont="1" applyBorder="1" applyAlignment="1">
      <alignment horizontal="center"/>
    </xf>
    <xf numFmtId="0" fontId="11" fillId="0" borderId="0" xfId="94" applyFont="1" applyBorder="1" applyAlignment="1">
      <alignment horizontal="right"/>
    </xf>
    <xf numFmtId="0" fontId="0" fillId="0" borderId="0" xfId="94" applyFont="1"/>
    <xf numFmtId="0" fontId="0" fillId="0" borderId="0" xfId="94" applyFont="1" applyAlignment="1">
      <alignment horizontal="center"/>
    </xf>
    <xf numFmtId="0" fontId="19" fillId="0" borderId="0" xfId="93" applyFont="1" applyBorder="1" applyAlignment="1">
      <alignment horizontal="center" wrapText="1"/>
    </xf>
    <xf numFmtId="0" fontId="28" fillId="0" borderId="12" xfId="93" applyFont="1" applyBorder="1" applyAlignment="1">
      <alignment vertical="center" wrapText="1"/>
    </xf>
    <xf numFmtId="3" fontId="0" fillId="0" borderId="0" xfId="93" applyNumberFormat="1" applyFont="1" applyAlignment="1">
      <alignment vertical="center" wrapText="1"/>
    </xf>
    <xf numFmtId="0" fontId="9" fillId="0" borderId="0" xfId="94" applyFont="1" applyAlignment="1">
      <alignment horizontal="center" vertical="center" wrapText="1"/>
    </xf>
    <xf numFmtId="3" fontId="9" fillId="0" borderId="0" xfId="94" applyNumberFormat="1" applyFont="1" applyAlignment="1">
      <alignment horizontal="center" vertical="center" wrapText="1"/>
    </xf>
    <xf numFmtId="0" fontId="0" fillId="0" borderId="12" xfId="94" applyFont="1" applyBorder="1" applyAlignment="1">
      <alignment vertical="center" wrapText="1"/>
    </xf>
    <xf numFmtId="0" fontId="21" fillId="0" borderId="12" xfId="94" applyFont="1" applyBorder="1" applyAlignment="1">
      <alignment horizontal="right" vertical="center"/>
    </xf>
    <xf numFmtId="0" fontId="21" fillId="0" borderId="0" xfId="94" applyFont="1" applyBorder="1" applyAlignment="1">
      <alignment horizontal="right" vertical="center"/>
    </xf>
    <xf numFmtId="0" fontId="0" fillId="0" borderId="0" xfId="94" applyFont="1" applyAlignment="1">
      <alignment horizontal="center" vertical="center" wrapText="1"/>
    </xf>
    <xf numFmtId="0" fontId="0" fillId="0" borderId="0" xfId="94" applyFont="1" applyBorder="1" applyAlignment="1">
      <alignment vertical="center" wrapText="1"/>
    </xf>
    <xf numFmtId="3" fontId="19" fillId="0" borderId="0" xfId="93" applyNumberFormat="1" applyFont="1" applyBorder="1" applyAlignment="1">
      <alignment horizontal="center" vertical="center"/>
    </xf>
    <xf numFmtId="0" fontId="0" fillId="0" borderId="0" xfId="94" applyFont="1" applyBorder="1" applyAlignment="1"/>
    <xf numFmtId="0" fontId="19" fillId="0" borderId="0" xfId="94" applyFont="1" applyBorder="1" applyAlignment="1">
      <alignment horizontal="center" vertical="center" wrapText="1"/>
    </xf>
    <xf numFmtId="3" fontId="44" fillId="0" borderId="1" xfId="93" applyNumberFormat="1" applyFont="1" applyBorder="1" applyAlignment="1">
      <alignment horizontal="center" vertical="center" wrapText="1"/>
    </xf>
    <xf numFmtId="3" fontId="45" fillId="0" borderId="1" xfId="93" applyNumberFormat="1" applyFont="1" applyBorder="1" applyAlignment="1">
      <alignment horizontal="center" vertical="center" wrapText="1"/>
    </xf>
    <xf numFmtId="3" fontId="0" fillId="0" borderId="1" xfId="93" applyNumberFormat="1" applyFont="1" applyBorder="1" applyAlignment="1">
      <alignment horizontal="center" vertical="center" wrapText="1"/>
    </xf>
    <xf numFmtId="3" fontId="0" fillId="0" borderId="0" xfId="94" applyNumberFormat="1" applyFont="1" applyBorder="1" applyAlignment="1"/>
    <xf numFmtId="3" fontId="23" fillId="0" borderId="7" xfId="93" applyNumberFormat="1" applyFont="1" applyBorder="1" applyAlignment="1">
      <alignment horizontal="center" wrapText="1"/>
    </xf>
    <xf numFmtId="3" fontId="23" fillId="0" borderId="7" xfId="93" applyNumberFormat="1" applyFont="1" applyBorder="1" applyAlignment="1">
      <alignment horizontal="right" wrapText="1"/>
    </xf>
    <xf numFmtId="3" fontId="24" fillId="0" borderId="7" xfId="93" applyNumberFormat="1" applyFont="1" applyBorder="1" applyAlignment="1">
      <alignment horizontal="right" wrapText="1"/>
    </xf>
    <xf numFmtId="177" fontId="23" fillId="0" borderId="7" xfId="93" applyNumberFormat="1" applyFont="1" applyBorder="1" applyAlignment="1">
      <alignment horizontal="right" wrapText="1"/>
    </xf>
    <xf numFmtId="177" fontId="23" fillId="0" borderId="7" xfId="94" applyNumberFormat="1" applyFont="1" applyBorder="1" applyAlignment="1">
      <alignment horizontal="right" wrapText="1"/>
    </xf>
    <xf numFmtId="177" fontId="23" fillId="0" borderId="0" xfId="94" applyNumberFormat="1" applyFont="1" applyBorder="1" applyAlignment="1">
      <alignment horizontal="right" wrapText="1"/>
    </xf>
    <xf numFmtId="3" fontId="23" fillId="0" borderId="6" xfId="93" applyNumberFormat="1" applyFont="1" applyBorder="1" applyAlignment="1">
      <alignment horizontal="right" wrapText="1"/>
    </xf>
    <xf numFmtId="0" fontId="19" fillId="0" borderId="0" xfId="94" applyFont="1" applyFill="1" applyBorder="1" applyAlignment="1"/>
    <xf numFmtId="0" fontId="19" fillId="0" borderId="0" xfId="94" applyFont="1" applyBorder="1" applyAlignment="1"/>
    <xf numFmtId="0" fontId="19" fillId="0" borderId="8" xfId="93" applyFont="1" applyBorder="1" applyAlignment="1">
      <alignment horizontal="justify" wrapText="1"/>
    </xf>
    <xf numFmtId="3" fontId="19" fillId="0" borderId="8" xfId="93" applyNumberFormat="1" applyFont="1" applyBorder="1" applyAlignment="1">
      <alignment horizontal="right" wrapText="1"/>
    </xf>
    <xf numFmtId="3" fontId="20" fillId="0" borderId="8" xfId="93" applyNumberFormat="1" applyFont="1" applyBorder="1" applyAlignment="1">
      <alignment horizontal="right" wrapText="1"/>
    </xf>
    <xf numFmtId="177" fontId="19" fillId="0" borderId="8" xfId="93" applyNumberFormat="1" applyFont="1" applyBorder="1" applyAlignment="1">
      <alignment horizontal="right" wrapText="1"/>
    </xf>
    <xf numFmtId="177" fontId="19" fillId="0" borderId="8" xfId="94" applyNumberFormat="1" applyFont="1" applyBorder="1" applyAlignment="1">
      <alignment horizontal="right" wrapText="1"/>
    </xf>
    <xf numFmtId="177" fontId="19" fillId="0" borderId="0" xfId="94" applyNumberFormat="1" applyFont="1" applyBorder="1" applyAlignment="1">
      <alignment horizontal="right" wrapText="1"/>
    </xf>
    <xf numFmtId="3" fontId="19" fillId="0" borderId="6" xfId="93" applyNumberFormat="1" applyFont="1" applyBorder="1" applyAlignment="1">
      <alignment horizontal="right" wrapText="1"/>
    </xf>
    <xf numFmtId="0" fontId="8" fillId="0" borderId="8" xfId="93" applyFont="1" applyBorder="1" applyAlignment="1">
      <alignment horizontal="justify" wrapText="1"/>
    </xf>
    <xf numFmtId="3" fontId="0" fillId="0" borderId="8" xfId="93" applyNumberFormat="1" applyFont="1" applyBorder="1" applyAlignment="1">
      <alignment horizontal="right" wrapText="1"/>
    </xf>
    <xf numFmtId="3" fontId="9" fillId="0" borderId="8" xfId="93" applyNumberFormat="1" applyFont="1" applyBorder="1" applyAlignment="1">
      <alignment horizontal="right" wrapText="1"/>
    </xf>
    <xf numFmtId="3" fontId="9" fillId="0" borderId="8" xfId="122" applyNumberFormat="1" applyFont="1" applyBorder="1" applyAlignment="1">
      <alignment horizontal="right" wrapText="1"/>
    </xf>
    <xf numFmtId="177" fontId="0" fillId="0" borderId="8" xfId="93" applyNumberFormat="1" applyFont="1" applyBorder="1" applyAlignment="1">
      <alignment horizontal="right" wrapText="1"/>
    </xf>
    <xf numFmtId="177" fontId="0" fillId="0" borderId="8" xfId="94" applyNumberFormat="1" applyFont="1" applyBorder="1" applyAlignment="1">
      <alignment horizontal="right" wrapText="1"/>
    </xf>
    <xf numFmtId="177" fontId="0" fillId="0" borderId="0" xfId="94" applyNumberFormat="1" applyFont="1" applyBorder="1" applyAlignment="1">
      <alignment horizontal="right" wrapText="1"/>
    </xf>
    <xf numFmtId="3" fontId="0" fillId="0" borderId="6" xfId="93" applyNumberFormat="1" applyFont="1" applyBorder="1" applyAlignment="1">
      <alignment horizontal="right" wrapText="1"/>
    </xf>
    <xf numFmtId="178" fontId="0" fillId="0" borderId="0" xfId="94" applyNumberFormat="1" applyFont="1" applyBorder="1" applyAlignment="1">
      <alignment horizontal="right" wrapText="1"/>
    </xf>
    <xf numFmtId="177" fontId="0" fillId="0" borderId="0" xfId="122" applyNumberFormat="1" applyFont="1" applyBorder="1" applyAlignment="1">
      <alignment horizontal="right" wrapText="1"/>
    </xf>
    <xf numFmtId="0" fontId="8" fillId="0" borderId="8" xfId="93" applyFont="1" applyBorder="1" applyAlignment="1">
      <alignment horizontal="left" wrapText="1"/>
    </xf>
    <xf numFmtId="0" fontId="8" fillId="0" borderId="8" xfId="93" applyFont="1" applyBorder="1" applyAlignment="1">
      <alignment horizontal="left"/>
    </xf>
    <xf numFmtId="0" fontId="46" fillId="0" borderId="8" xfId="93" applyFont="1" applyBorder="1" applyAlignment="1">
      <alignment horizontal="justify" wrapText="1"/>
    </xf>
    <xf numFmtId="3" fontId="46" fillId="0" borderId="8" xfId="93" applyNumberFormat="1" applyFont="1" applyBorder="1" applyAlignment="1">
      <alignment horizontal="right" wrapText="1"/>
    </xf>
    <xf numFmtId="3" fontId="47" fillId="0" borderId="8" xfId="93" applyNumberFormat="1" applyFont="1" applyBorder="1" applyAlignment="1">
      <alignment horizontal="right" wrapText="1"/>
    </xf>
    <xf numFmtId="177" fontId="46" fillId="0" borderId="8" xfId="122" applyNumberFormat="1" applyFont="1" applyBorder="1" applyAlignment="1">
      <alignment horizontal="right" wrapText="1"/>
    </xf>
    <xf numFmtId="177" fontId="46" fillId="0" borderId="8" xfId="94" applyNumberFormat="1" applyFont="1" applyBorder="1" applyAlignment="1">
      <alignment horizontal="right" wrapText="1"/>
    </xf>
    <xf numFmtId="177" fontId="46" fillId="0" borderId="0" xfId="94" applyNumberFormat="1" applyFont="1" applyBorder="1" applyAlignment="1">
      <alignment horizontal="right" wrapText="1"/>
    </xf>
    <xf numFmtId="3" fontId="46" fillId="0" borderId="6" xfId="122" applyNumberFormat="1" applyFont="1" applyBorder="1" applyAlignment="1">
      <alignment horizontal="right" wrapText="1"/>
    </xf>
    <xf numFmtId="0" fontId="46" fillId="0" borderId="0" xfId="94" applyFont="1" applyBorder="1" applyAlignment="1"/>
    <xf numFmtId="177" fontId="0" fillId="0" borderId="8" xfId="122" applyNumberFormat="1" applyFont="1" applyBorder="1" applyAlignment="1">
      <alignment horizontal="right" wrapText="1"/>
    </xf>
    <xf numFmtId="3" fontId="19" fillId="0" borderId="6" xfId="122" applyNumberFormat="1" applyFont="1" applyBorder="1" applyAlignment="1">
      <alignment horizontal="right" wrapText="1"/>
    </xf>
    <xf numFmtId="0" fontId="19" fillId="0" borderId="8" xfId="93" applyFont="1" applyBorder="1" applyAlignment="1">
      <alignment horizontal="justify" vertical="center" wrapText="1"/>
    </xf>
    <xf numFmtId="0" fontId="19" fillId="0" borderId="8" xfId="93" applyFont="1" applyBorder="1" applyAlignment="1">
      <alignment horizontal="justify"/>
    </xf>
    <xf numFmtId="177" fontId="19" fillId="0" borderId="8" xfId="122" applyNumberFormat="1" applyFont="1" applyBorder="1" applyAlignment="1">
      <alignment horizontal="right" wrapText="1"/>
    </xf>
    <xf numFmtId="0" fontId="19" fillId="0" borderId="9" xfId="93" applyFont="1" applyBorder="1" applyAlignment="1">
      <alignment horizontal="justify" wrapText="1"/>
    </xf>
    <xf numFmtId="3" fontId="19" fillId="0" borderId="9" xfId="93" applyNumberFormat="1" applyFont="1" applyBorder="1" applyAlignment="1">
      <alignment horizontal="right" wrapText="1"/>
    </xf>
    <xf numFmtId="3" fontId="20" fillId="0" borderId="9" xfId="93" applyNumberFormat="1" applyFont="1" applyBorder="1" applyAlignment="1">
      <alignment horizontal="right" wrapText="1"/>
    </xf>
    <xf numFmtId="177" fontId="19" fillId="0" borderId="9" xfId="93" applyNumberFormat="1" applyFont="1" applyBorder="1" applyAlignment="1">
      <alignment horizontal="right" wrapText="1"/>
    </xf>
    <xf numFmtId="177" fontId="19" fillId="0" borderId="0" xfId="93" applyNumberFormat="1" applyFont="1" applyBorder="1" applyAlignment="1">
      <alignment horizontal="right" wrapText="1"/>
    </xf>
    <xf numFmtId="0" fontId="48" fillId="0" borderId="0" xfId="94" applyFont="1" applyBorder="1"/>
    <xf numFmtId="3" fontId="0" fillId="0" borderId="0" xfId="94" applyNumberFormat="1" applyFont="1" applyBorder="1"/>
    <xf numFmtId="166" fontId="9" fillId="0" borderId="0" xfId="93" applyNumberFormat="1" applyFont="1" applyBorder="1" applyAlignment="1">
      <alignment horizontal="right" wrapText="1"/>
    </xf>
    <xf numFmtId="3" fontId="9" fillId="0" borderId="0" xfId="93" applyNumberFormat="1" applyFont="1" applyBorder="1" applyAlignment="1">
      <alignment horizontal="right" wrapText="1"/>
    </xf>
    <xf numFmtId="3" fontId="0" fillId="0" borderId="0" xfId="93" applyNumberFormat="1" applyFont="1" applyBorder="1" applyAlignment="1">
      <alignment horizontal="right" wrapText="1"/>
    </xf>
    <xf numFmtId="3" fontId="9" fillId="0" borderId="0" xfId="94" applyNumberFormat="1" applyFont="1" applyBorder="1"/>
    <xf numFmtId="49" fontId="49" fillId="0" borderId="0" xfId="94" applyNumberFormat="1" applyFont="1" applyBorder="1" applyAlignment="1">
      <alignment vertical="center" wrapText="1"/>
    </xf>
    <xf numFmtId="49" fontId="0" fillId="0" borderId="0" xfId="94" applyNumberFormat="1" applyFont="1" applyBorder="1" applyAlignment="1">
      <alignment vertical="center" wrapText="1"/>
    </xf>
    <xf numFmtId="164" fontId="5"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164" fontId="7"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1" fillId="0" borderId="0" xfId="0" applyFont="1" applyAlignment="1">
      <alignment horizontal="center" vertical="center"/>
    </xf>
    <xf numFmtId="3" fontId="7" fillId="0" borderId="2" xfId="0" applyNumberFormat="1" applyFont="1" applyBorder="1" applyAlignment="1">
      <alignment horizontal="right" vertical="center" wrapText="1"/>
    </xf>
    <xf numFmtId="3" fontId="7" fillId="0" borderId="3" xfId="0" applyNumberFormat="1" applyFont="1" applyBorder="1" applyAlignment="1">
      <alignment horizontal="right" vertical="center" wrapText="1"/>
    </xf>
    <xf numFmtId="0" fontId="7" fillId="0" borderId="1" xfId="0"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164" fontId="7" fillId="0" borderId="2" xfId="0" applyNumberFormat="1" applyFont="1" applyBorder="1" applyAlignment="1">
      <alignment horizontal="right" vertical="center" wrapText="1"/>
    </xf>
    <xf numFmtId="164" fontId="7" fillId="0" borderId="3" xfId="0" applyNumberFormat="1" applyFont="1" applyBorder="1" applyAlignment="1">
      <alignment horizontal="right" vertical="center" wrapText="1"/>
    </xf>
    <xf numFmtId="0" fontId="20" fillId="0" borderId="2" xfId="1" applyFont="1" applyFill="1" applyBorder="1" applyAlignment="1">
      <alignment horizontal="center" vertical="center" wrapText="1"/>
    </xf>
    <xf numFmtId="0" fontId="20" fillId="0" borderId="3" xfId="2"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3" xfId="2" applyFont="1" applyFill="1" applyBorder="1" applyAlignment="1">
      <alignment horizontal="center" vertical="center" wrapText="1"/>
    </xf>
    <xf numFmtId="165" fontId="0" fillId="0" borderId="0" xfId="3" applyNumberFormat="1" applyFont="1" applyFill="1" applyAlignment="1">
      <alignment horizontal="center"/>
    </xf>
    <xf numFmtId="0" fontId="14" fillId="0" borderId="0" xfId="1" applyFont="1" applyFill="1" applyAlignment="1">
      <alignment horizontal="center" vertical="center" wrapText="1"/>
    </xf>
    <xf numFmtId="0" fontId="15" fillId="0" borderId="0" xfId="1" applyFont="1" applyFill="1" applyAlignment="1">
      <alignment horizontal="center" vertical="center" wrapText="1"/>
    </xf>
    <xf numFmtId="49" fontId="19" fillId="0" borderId="1" xfId="1" applyNumberFormat="1" applyFont="1" applyFill="1" applyBorder="1" applyAlignment="1">
      <alignment horizontal="center" vertical="center" wrapText="1"/>
    </xf>
    <xf numFmtId="49" fontId="19" fillId="0" borderId="2"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1"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9" fillId="0" borderId="5" xfId="2"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 xfId="2" applyFont="1" applyFill="1" applyBorder="1" applyAlignment="1">
      <alignment horizontal="center" vertical="center" wrapText="1"/>
    </xf>
    <xf numFmtId="3" fontId="19" fillId="0" borderId="1" xfId="93" applyNumberFormat="1" applyFont="1" applyBorder="1" applyAlignment="1">
      <alignment horizontal="center" vertical="center" wrapText="1"/>
    </xf>
    <xf numFmtId="0" fontId="19" fillId="0" borderId="1" xfId="94" applyFont="1" applyBorder="1" applyAlignment="1">
      <alignment horizontal="center" vertical="center" wrapText="1"/>
    </xf>
    <xf numFmtId="3" fontId="19" fillId="0" borderId="2" xfId="93" applyNumberFormat="1" applyFont="1" applyBorder="1" applyAlignment="1">
      <alignment horizontal="center" vertical="center" wrapText="1"/>
    </xf>
    <xf numFmtId="3" fontId="19" fillId="0" borderId="6" xfId="93" applyNumberFormat="1" applyFont="1" applyBorder="1" applyAlignment="1">
      <alignment horizontal="center" vertical="center" wrapText="1"/>
    </xf>
    <xf numFmtId="3" fontId="19" fillId="0" borderId="3" xfId="93" applyNumberFormat="1" applyFont="1" applyBorder="1" applyAlignment="1">
      <alignment horizontal="center" vertical="center" wrapText="1"/>
    </xf>
    <xf numFmtId="0" fontId="19" fillId="0" borderId="0" xfId="93" applyFont="1" applyBorder="1" applyAlignment="1">
      <alignment horizontal="center" wrapText="1"/>
    </xf>
    <xf numFmtId="0" fontId="21" fillId="0" borderId="0" xfId="93" applyFont="1" applyBorder="1" applyAlignment="1">
      <alignment horizontal="center" wrapText="1"/>
    </xf>
    <xf numFmtId="3" fontId="19" fillId="0" borderId="4" xfId="93" applyNumberFormat="1" applyFont="1" applyBorder="1" applyAlignment="1">
      <alignment horizontal="center" vertical="center" wrapText="1"/>
    </xf>
    <xf numFmtId="3" fontId="19" fillId="0" borderId="11" xfId="93" applyNumberFormat="1" applyFont="1" applyBorder="1" applyAlignment="1">
      <alignment horizontal="center" vertical="center" wrapText="1"/>
    </xf>
    <xf numFmtId="3" fontId="19" fillId="0" borderId="5" xfId="93" applyNumberFormat="1" applyFont="1" applyBorder="1" applyAlignment="1">
      <alignment horizontal="center" vertical="center" wrapText="1"/>
    </xf>
    <xf numFmtId="3" fontId="20" fillId="0" borderId="4" xfId="93" applyNumberFormat="1" applyFont="1" applyBorder="1" applyAlignment="1">
      <alignment horizontal="center" vertical="center" wrapText="1"/>
    </xf>
    <xf numFmtId="3" fontId="20" fillId="0" borderId="11" xfId="93" applyNumberFormat="1" applyFont="1" applyBorder="1" applyAlignment="1">
      <alignment horizontal="center" vertical="center" wrapText="1"/>
    </xf>
    <xf numFmtId="3" fontId="20" fillId="0" borderId="5" xfId="93" applyNumberFormat="1" applyFont="1" applyBorder="1" applyAlignment="1">
      <alignment horizontal="center" vertical="center" wrapText="1"/>
    </xf>
    <xf numFmtId="3" fontId="19" fillId="0" borderId="1" xfId="93" applyNumberFormat="1" applyFont="1" applyBorder="1" applyAlignment="1">
      <alignment horizontal="center" vertical="center"/>
    </xf>
    <xf numFmtId="3" fontId="19" fillId="0" borderId="4" xfId="93" applyNumberFormat="1" applyFont="1" applyBorder="1" applyAlignment="1">
      <alignment horizontal="center" vertical="center"/>
    </xf>
    <xf numFmtId="3" fontId="19" fillId="0" borderId="5" xfId="93" applyNumberFormat="1" applyFont="1" applyBorder="1" applyAlignment="1">
      <alignment horizontal="center" vertical="center"/>
    </xf>
    <xf numFmtId="3" fontId="20" fillId="0" borderId="4" xfId="93" applyNumberFormat="1" applyFont="1" applyBorder="1" applyAlignment="1">
      <alignment horizontal="center" vertical="center"/>
    </xf>
    <xf numFmtId="3" fontId="20" fillId="0" borderId="5" xfId="93" applyNumberFormat="1" applyFont="1" applyBorder="1" applyAlignment="1">
      <alignment horizontal="center" vertical="center"/>
    </xf>
  </cellXfs>
  <cellStyles count="123">
    <cellStyle name="chu" xfId="4"/>
    <cellStyle name="Comma 2" xfId="3"/>
    <cellStyle name="Comma 3" xfId="122"/>
    <cellStyle name="Comma0" xfId="5"/>
    <cellStyle name="Comma0 2" xfId="6"/>
    <cellStyle name="Currency0" xfId="7"/>
    <cellStyle name="Currency0 2" xfId="8"/>
    <cellStyle name="Date" xfId="9"/>
    <cellStyle name="Date 2" xfId="10"/>
    <cellStyle name="Fixed" xfId="11"/>
    <cellStyle name="Fixed 2" xfId="12"/>
    <cellStyle name="Header1" xfId="13"/>
    <cellStyle name="Header2" xfId="14"/>
    <cellStyle name="n" xfId="15"/>
    <cellStyle name="Normal" xfId="0" builtinId="0"/>
    <cellStyle name="Normal - Style1" xfId="16"/>
    <cellStyle name="Normal 10" xfId="17"/>
    <cellStyle name="Normal 10 2" xfId="18"/>
    <cellStyle name="Normal 11" xfId="19"/>
    <cellStyle name="Normal 11 2" xfId="20"/>
    <cellStyle name="Normal 12" xfId="21"/>
    <cellStyle name="Normal 12 2" xfId="22"/>
    <cellStyle name="Normal 13" xfId="23"/>
    <cellStyle name="Normal 13 2" xfId="24"/>
    <cellStyle name="Normal 14" xfId="25"/>
    <cellStyle name="Normal 14 2" xfId="26"/>
    <cellStyle name="Normal 15" xfId="27"/>
    <cellStyle name="Normal 15 2" xfId="28"/>
    <cellStyle name="Normal 16" xfId="29"/>
    <cellStyle name="Normal 16 2" xfId="30"/>
    <cellStyle name="Normal 17" xfId="31"/>
    <cellStyle name="Normal 17 2" xfId="32"/>
    <cellStyle name="Normal 18" xfId="33"/>
    <cellStyle name="Normal 18 2" xfId="34"/>
    <cellStyle name="Normal 19" xfId="35"/>
    <cellStyle name="Normal 19 2" xfId="36"/>
    <cellStyle name="Normal 2" xfId="2"/>
    <cellStyle name="Normal 2 2" xfId="37"/>
    <cellStyle name="Normal 20" xfId="38"/>
    <cellStyle name="Normal 21" xfId="39"/>
    <cellStyle name="Normal 22" xfId="40"/>
    <cellStyle name="Normal 23" xfId="41"/>
    <cellStyle name="Normal 23 2" xfId="42"/>
    <cellStyle name="Normal 24" xfId="43"/>
    <cellStyle name="Normal 24 2" xfId="44"/>
    <cellStyle name="Normal 25" xfId="45"/>
    <cellStyle name="Normal 25 2" xfId="46"/>
    <cellStyle name="Normal 26" xfId="47"/>
    <cellStyle name="Normal 26 2" xfId="48"/>
    <cellStyle name="Normal 27" xfId="49"/>
    <cellStyle name="Normal 27 2" xfId="50"/>
    <cellStyle name="Normal 28" xfId="51"/>
    <cellStyle name="Normal 28 2" xfId="52"/>
    <cellStyle name="Normal 29" xfId="53"/>
    <cellStyle name="Normal 29 2" xfId="54"/>
    <cellStyle name="Normal 3" xfId="55"/>
    <cellStyle name="Normal 3 2" xfId="56"/>
    <cellStyle name="Normal 30" xfId="57"/>
    <cellStyle name="Normal 30 2" xfId="58"/>
    <cellStyle name="Normal 31" xfId="59"/>
    <cellStyle name="Normal 31 2" xfId="60"/>
    <cellStyle name="Normal 32" xfId="61"/>
    <cellStyle name="Normal 32 2" xfId="62"/>
    <cellStyle name="Normal 33" xfId="63"/>
    <cellStyle name="Normal 33 2" xfId="64"/>
    <cellStyle name="Normal 34" xfId="65"/>
    <cellStyle name="Normal 34 2" xfId="66"/>
    <cellStyle name="Normal 35" xfId="67"/>
    <cellStyle name="Normal 35 2" xfId="68"/>
    <cellStyle name="Normal 36" xfId="69"/>
    <cellStyle name="Normal 36 2" xfId="70"/>
    <cellStyle name="Normal 37" xfId="71"/>
    <cellStyle name="Normal 37 2" xfId="72"/>
    <cellStyle name="Normal 38" xfId="73"/>
    <cellStyle name="Normal 38 2" xfId="74"/>
    <cellStyle name="Normal 39" xfId="75"/>
    <cellStyle name="Normal 39 2" xfId="76"/>
    <cellStyle name="Normal 4" xfId="77"/>
    <cellStyle name="Normal 4 2" xfId="78"/>
    <cellStyle name="Normal 40" xfId="79"/>
    <cellStyle name="Normal 40 2" xfId="80"/>
    <cellStyle name="Normal 41" xfId="81"/>
    <cellStyle name="Normal 41 2" xfId="82"/>
    <cellStyle name="Normal 5" xfId="83"/>
    <cellStyle name="Normal 5 2" xfId="84"/>
    <cellStyle name="Normal 6" xfId="85"/>
    <cellStyle name="Normal 6 2" xfId="86"/>
    <cellStyle name="Normal 7" xfId="87"/>
    <cellStyle name="Normal 7 2" xfId="88"/>
    <cellStyle name="Normal 8" xfId="89"/>
    <cellStyle name="Normal 8 2" xfId="90"/>
    <cellStyle name="Normal 9" xfId="91"/>
    <cellStyle name="Normal 9 2" xfId="92"/>
    <cellStyle name="Normal_BC_DUTOAN2008.9.11" xfId="1"/>
    <cellStyle name="Normal_DUKIENTHU2006(THUE)" xfId="93"/>
    <cellStyle name="Normal_SOLIEUTUANTHANG" xfId="94"/>
    <cellStyle name="so" xfId="95"/>
    <cellStyle name="so 2" xfId="96"/>
    <cellStyle name="SO%" xfId="97"/>
    <cellStyle name="SO% 2" xfId="98"/>
    <cellStyle name="so_BC_Thu_2012" xfId="99"/>
    <cellStyle name="STT" xfId="100"/>
    <cellStyle name="STT 2" xfId="101"/>
    <cellStyle name=" [0.00]_ Att. 1- Cover" xfId="102"/>
    <cellStyle name="_ Att. 1- Cover" xfId="103"/>
    <cellStyle name="?_ Att. 1- Cover" xfId="104"/>
    <cellStyle name="똿뗦먛귟 [0.00]_PRODUCT DETAIL Q1" xfId="105"/>
    <cellStyle name="똿뗦먛귟_PRODUCT DETAIL Q1" xfId="106"/>
    <cellStyle name="믅됞 [0.00]_PRODUCT DETAIL Q1" xfId="107"/>
    <cellStyle name="믅됞_PRODUCT DETAIL Q1" xfId="108"/>
    <cellStyle name="백분율_95" xfId="109"/>
    <cellStyle name="뷭?_BOOKSHIP" xfId="110"/>
    <cellStyle name="콤마 [0]_1202" xfId="111"/>
    <cellStyle name="콤마_1202" xfId="112"/>
    <cellStyle name="통화 [0]_1202" xfId="113"/>
    <cellStyle name="통화_1202" xfId="114"/>
    <cellStyle name="표준_(정보부문)월별인원계획" xfId="115"/>
    <cellStyle name="一般_00Q3902REV.1" xfId="116"/>
    <cellStyle name="千分位[0]_00Q3902REV.1" xfId="117"/>
    <cellStyle name="千分位_00Q3902REV.1" xfId="118"/>
    <cellStyle name="貨幣 [0]_00Q3902REV.1" xfId="119"/>
    <cellStyle name="貨幣[0]_BRE" xfId="120"/>
    <cellStyle name="貨幣_00Q3902REV.1"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ehoach3\c\TAILIEU\Nghiem%20thu\MYDOCU~1\EXCEL\DT-DIEN\DTD-99.XLS\DUTOAN\KS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LGL\KY_THUAT\THIETKE\DUTOAN\sl_dto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HAI.XLS\QUANG\QTSHSH\q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4_may6\share_c\DUTOAN\DT_H\th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KHOAN2\NGHEAN\THUHOI\DO-HUONG\GT-BO\TKTC10-8\phong%20nen\DT-THL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inh1\c\Documents%20and%20Settings\Minh1\My%20Documents\TH%20L&#166;&#165;NG\CHI%20CUC%20KL\XTieu.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ient_dh3\c\QUY\QUYETTOA\QT110VIN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LGL\KY_THUAT\DT_EXCEL\dtmo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VBPrograms\EMIS\Hoso_Excel\HoSo_T9\HoSo_TieuHoc_T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SERVER01\Chinhanh\Tuyen-476mo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tkh05\d\QUY\DG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IEN2\C\WINDOWS\TEMP\MATERIAL\&#33457;&#3602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4_MAY10\C\DUTOAN\SC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Kim%20Chi\KC1\CHAI.XLS\QUANG\HUE_WB\THANHT~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ehoach3\c\TAILIEU\Nghiem%20thu\My%20Documents\EXCEL\TK_DIEN\NHAN\DTX-NGG.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TK_DIEN\NHAN\DTX-NG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4_may10\c\My%20Documents\h.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bang01\c\Ky_thuat\BC_QLKT\2001\Thang1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ay07\c\THIETKE\LG_PET\BANGKE\BINH_G~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Kim%20Chi\KC1\CHAI.XLS\PDQ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4_MAY10\C\DUTOAN\DT_H\VATTU.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thang%2011\Nam.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B-CAOQ~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GL\KY_THUAT\DT_EXCEL\DT_CTy_c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DAUTHAU\Dungquat\GOI3\DUNGQUAT-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ky_thuat\Ky_thuat\BC_QLKT\2001\6THDN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ZEHI\NHANCONG."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HAI.XLS\QUANG\CAITAO\DUTOAN\WB\TONGHO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Sheet3"/>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5 nam (tach)"/>
      <sheetName val="5 nam (tach) (2)"/>
      <sheetName val="KH 2003"/>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Bia"/>
      <sheetName val="Tm"/>
      <sheetName val="THKP"/>
      <sheetName val="DGi"/>
      <sheetName val="TH Ky Anh"/>
      <sheetName val="Sheet2 (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kl m m d"/>
      <sheetName val="kl vt tho"/>
      <sheetName val="kl dat"/>
      <sheetName val="Sheet4"/>
      <sheetName val="xin kinh phi"/>
      <sheetName val="lan trai"/>
      <sheetName val="thuoc no"/>
      <sheetName val="so thuc pham"/>
      <sheetName val="TH  goi 4-x"/>
      <sheetName val="t1"/>
      <sheetName val="T11"/>
      <sheetName val="mau kiem ke"/>
      <sheetName val="quyet toan HD 2000"/>
      <sheetName val="quyet toan hoa don 2001"/>
      <sheetName val="kiem ke hoa don 2001"/>
      <sheetName val="QUY III 02"/>
      <sheetName val="QUY IV 02"/>
      <sheetName val="QUYET TOAN 02"/>
      <sheetName val="Sheet15"/>
      <sheetName val="fOOD"/>
      <sheetName val="FORM hc"/>
      <sheetName val="FORM pc"/>
      <sheetName val="CamPha"/>
      <sheetName val="MongCai"/>
      <sheetName val="70000000"/>
      <sheetName val="CV den trong to聮g"/>
      <sheetName val="Oð mai 279"/>
      <sheetName val="PNT_QUOT__3"/>
      <sheetName val="COAT_WRAP_QIOT__3"/>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m27' - Km278"/>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ȴ0000000"/>
      <sheetName val="BangTH"/>
      <sheetName val="Xaylap "/>
      <sheetName val="Nhan cong"/>
      <sheetName val="Thietbi"/>
      <sheetName val="Diengiai"/>
      <sheetName val="Vanchuyen"/>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PNT-QUOT-D150#3"/>
      <sheetName val="PNT-QUOT-H153#3"/>
      <sheetName val="PNT-QUOT-K152#3"/>
      <sheetName val="PNT-QUOT-H146#3"/>
      <sheetName val="SOLIEU"/>
      <sheetName val="TINHTOAN"/>
      <sheetName val="Bao cao KQTH quy hoach 135"/>
      <sheetName val="Sheet5"/>
      <sheetName val="Sheet6"/>
      <sheetName val="Sheet7"/>
      <sheetName val="Sheet8"/>
      <sheetName val="Sheet9"/>
      <sheetName val="Sheet10"/>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Thang06-2002"/>
      <sheetName val="Thang07-2002"/>
      <sheetName val="Thang08-2002"/>
      <sheetName val="Thang09-2002"/>
      <sheetName val="Thang10-2002 "/>
      <sheetName val="Thang11-2002"/>
      <sheetName val="Thang12-2002"/>
      <sheetName val="Sheet1 (3)"/>
      <sheetName val="XLÇ_x0015_oppy"/>
      <sheetName val="Song ban 0,7x0,7"/>
      <sheetName val="Cong ban 0,8x ,8"/>
      <sheetName val="cocB40 5B"/>
      <sheetName val="cocD50 9A"/>
      <sheetName val="cocD75 16"/>
      <sheetName val="coc B80 TD25"/>
      <sheetName val="P27 B80"/>
      <sheetName val="Coc23 B80"/>
      <sheetName val="cong B80 C4"/>
      <sheetName val="Shedt1"/>
      <sheetName val="_x0012_0000000"/>
      <sheetName val="T_x000b_331"/>
      <sheetName val="p0000000"/>
      <sheetName val="Km283 - Jm284"/>
      <sheetName val="Macro1"/>
      <sheetName val="Macro2"/>
      <sheetName val="Macro3"/>
      <sheetName val="DŃ02"/>
      <sheetName val=""/>
      <sheetName val="Cong ban 1,5_x0013__x0000_"/>
      <sheetName val="xdcb 01-2003"/>
      <sheetName val="BKLBD"/>
      <sheetName val="PTDG"/>
      <sheetName val="DTCT"/>
      <sheetName val="vlct"/>
      <sheetName val="Sheet11"/>
      <sheetName val="Sheet12"/>
      <sheetName val="Sheet13"/>
      <sheetName val="Sheet14"/>
      <sheetName val="Baocao"/>
      <sheetName val="UT"/>
      <sheetName val="TongHopHD"/>
      <sheetName val="XXXXX\XX"/>
      <sheetName val="Áo"/>
      <sheetName val="Kѭ284"/>
      <sheetName val="0304"/>
      <sheetName val="0904"/>
      <sheetName val="1204"/>
      <sheetName val="80000000"/>
      <sheetName val="90000000"/>
      <sheetName val="a0000000"/>
      <sheetName val="b0000000"/>
      <sheetName val="c0000000"/>
      <sheetName val="ADKT"/>
      <sheetName val="TNghiªm T_x0002_ "/>
      <sheetName val="tt-_x0014_BA"/>
      <sheetName val="TD_x0014_"/>
      <sheetName val="_x0014_.12"/>
      <sheetName val="QD c5a HDQT (2)"/>
      <sheetName val="_x0003_hart1"/>
      <sheetName val="K43"/>
      <sheetName val="THKL"/>
      <sheetName val="PL43"/>
      <sheetName val="K43+0.00 - 338 Trai"/>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Km&quot;80"/>
      <sheetName val="Lap ®at ®hÖn"/>
      <sheetName val="mua vao"/>
      <sheetName val="chi phi "/>
      <sheetName val="ban ra 10%"/>
      <sheetName val="ct luong "/>
      <sheetName val="Nhap 6T"/>
      <sheetName val="baocaochinh(qui1.05) (DC)"/>
      <sheetName val="Ctuluongq.1.05"/>
      <sheetName val="BANG PHAN BO qui1.05(DC)"/>
      <sheetName val="BANG PHAN BO quiII.05"/>
      <sheetName val="bao cac cinh Qui II-2005"/>
      <sheetName val="gVL"/>
      <sheetName val="XNxlva sxthanKCIÉ"/>
      <sheetName val="Khac DP"/>
      <sheetName val="Khoi than "/>
      <sheetName val="B3_208_than"/>
      <sheetName val="B3_208_TU"/>
      <sheetName val="B3_208_TW"/>
      <sheetName val="B3_208_DP"/>
      <sheetName val="B3_208_khac"/>
      <sheetName val="Dong$bac"/>
      <sheetName val="Thang8-02"/>
      <sheetName val="Thang9-02"/>
      <sheetName val="Thang10-02"/>
      <sheetName val="Thang11-02"/>
      <sheetName val="Thang12-02"/>
      <sheetName val="Thang01-03"/>
      <sheetName val="Thang02-03"/>
      <sheetName val="30100000"/>
      <sheetName val="Ton 31.1"/>
      <sheetName val="NhapT.2"/>
      <sheetName val="Xuat T.2"/>
      <sheetName val="Ton 28.2"/>
      <sheetName val="H.Tra"/>
      <sheetName val="Hang CTY TRA LAI"/>
      <sheetName val="Hang NV Tra Lai"/>
      <sheetName val="GS02-thu0TM"/>
      <sheetName val="TAU"/>
      <sheetName val="KHACH"/>
      <sheetName val="BC1"/>
      <sheetName val="BC2"/>
      <sheetName val="BAO CAO AN"/>
      <sheetName val="BANGKEKHACH"/>
      <sheetName val="gìIÏÝ_x001c_Ã_x0008_ç¾{è"/>
      <sheetName val="Du tnan chi tiet coc nuoc"/>
      <sheetName val="Package1"/>
      <sheetName val="Don gia"/>
      <sheetName val="Nhap du lieu"/>
      <sheetName val="gìIÏÝ_x001c_齘_x0013_龜_x0013_ꗃ〒"/>
      <sheetName val="bc"/>
      <sheetName val="K.O"/>
      <sheetName val="xang _clc"/>
      <sheetName val="X¡NG_td"/>
      <sheetName val="MaZUT"/>
      <sheetName val="DIESEL"/>
      <sheetName val="CV den trong to?g"/>
      <sheetName val="?0000000"/>
      <sheetName val="7000 000"/>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XXXXXXXF"/>
      <sheetName val="XXXXXXXG"/>
      <sheetName val="XXXXXXXH"/>
      <sheetName val="XXXXXXXI"/>
      <sheetName val="XXXXXXXJ"/>
      <sheetName val="XXXXXXXK"/>
      <sheetName val="XXXXXXXL"/>
      <sheetName val="XXXXXXXM"/>
      <sheetName val="XXXXXXXN"/>
      <sheetName val="XXXXXXXO"/>
      <sheetName val="XXXXXXXP"/>
      <sheetName val="XXXXXXXQ"/>
      <sheetName val="XXXXXXXR"/>
      <sheetName val="XXXXXXXS"/>
      <sheetName val="XXXXXXXT"/>
      <sheetName val="XXXXXXXU"/>
      <sheetName val="XXXXXXXV"/>
      <sheetName val="XXXXXXXW"/>
      <sheetName val="XXXXXXXY"/>
      <sheetName val="XXXXXXXZ"/>
      <sheetName val="XXXXXX0X"/>
      <sheetName val="XXXXXX00"/>
      <sheetName val="XXXXXX01"/>
      <sheetName val="XXXXXX02"/>
      <sheetName val="XXXXXX03"/>
      <sheetName val="XXXXXX04"/>
      <sheetName val="XXXXXX05"/>
      <sheetName val="XXXXXX06"/>
      <sheetName val="XXXXXX07"/>
      <sheetName val="Du lich"/>
      <sheetName val="XXXXXX08"/>
      <sheetName val="XXXXXX09"/>
      <sheetName val="XXXXXX0A"/>
      <sheetName val="XXXXXX0B"/>
      <sheetName val="XXXXXX0C"/>
      <sheetName val="XXXXXX0D"/>
      <sheetName val="XXXXXX0E"/>
      <sheetName val="XXXXXX0F"/>
      <sheetName val="XXXXXX0G"/>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TDT-TBࡁ"/>
      <sheetName val="120"/>
      <sheetName val="IFAD"/>
      <sheetName val="CVHN"/>
      <sheetName val="TCVM"/>
      <sheetName val="RIDP"/>
      <sheetName val="LDNN"/>
      <sheetName val="Thang 07"/>
      <sheetName val="T10-05"/>
      <sheetName val="T9-05"/>
      <sheetName val="t805"/>
      <sheetName val="11T"/>
      <sheetName val="9T"/>
      <sheetName val="Tong (op"/>
      <sheetName val="Coc 4ieu"/>
      <sheetName val="CV di ngoai to~g"/>
      <sheetName val="nghi dinhmCP"/>
      <sheetName val="CVpden trong tong"/>
      <sheetName val="5 nam (tach) x2)"/>
      <sheetName val="TL33-13.14"/>
      <sheetName val="tlđm190337,8"/>
      <sheetName val="GC190337,8"/>
      <sheetName val="033,7,8"/>
      <sheetName val="TL033 ,2,4"/>
      <sheetName val="TL 0331,2"/>
      <sheetName val="033-1,4"/>
      <sheetName val="TL033,19,5"/>
      <sheetName val="thaß26"/>
      <sheetName val="Sÿÿÿÿ"/>
      <sheetName val="quÿÿ"/>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PNT-P3.xlsUTong hop (2)"/>
      <sheetName val="Km276 - Ke277"/>
      <sheetName val="[PNT-P3.xlsUKm279 - Km280"/>
      <sheetName val="ESTI."/>
      <sheetName val="DI-ESTI"/>
      <sheetName val="TNghiÖ- VL"/>
      <sheetName val="BCDSPS"/>
      <sheetName val="BCDKT"/>
      <sheetName val="_x000b_luong phu"/>
      <sheetName val="ၔong hop QL48 - 2"/>
      <sheetName val="Dimu"/>
      <sheetName val="Klct"/>
      <sheetName val="Covi"/>
      <sheetName val="Nlvt"/>
      <sheetName val="Innl"/>
      <sheetName val="Invt"/>
      <sheetName val="Chon"/>
      <sheetName val="Qtnv"/>
      <sheetName val="Bqtn"/>
      <sheetName val="Bqtv"/>
      <sheetName val="Giao"/>
      <sheetName val="Dcap"/>
      <sheetName val="Nlie"/>
      <sheetName val="Mnli"/>
      <sheetName val="??-BLDG"/>
      <sheetName val="VÃt liÖu"/>
      <sheetName val="QD cua "/>
      <sheetName val="DC2@ï4"/>
      <sheetName val="Giao nhÿÿÿÿvu"/>
      <sheetName val="⁋㌱Ա_x0000_䭔㌱س_x0000_䭔ㄠㄴ_x0006_牴湯⁧琠湯౧_x0000_杮楨搠湩⵨偃_x0006_匀敨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refreshError="1"/>
      <sheetData sheetId="323" refreshError="1"/>
      <sheetData sheetId="324" refreshError="1"/>
      <sheetData sheetId="325" refreshError="1"/>
      <sheetData sheetId="326" refreshError="1"/>
      <sheetData sheetId="327" refreshError="1"/>
      <sheetData sheetId="328" refreshError="1"/>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refreshError="1"/>
      <sheetData sheetId="375" refreshError="1"/>
      <sheetData sheetId="376"/>
      <sheetData sheetId="377"/>
      <sheetData sheetId="378"/>
      <sheetData sheetId="379"/>
      <sheetData sheetId="380"/>
      <sheetData sheetId="381" refreshError="1"/>
      <sheetData sheetId="382" refreshError="1"/>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sheetData sheetId="397" refreshError="1"/>
      <sheetData sheetId="398"/>
      <sheetData sheetId="399"/>
      <sheetData sheetId="400"/>
      <sheetData sheetId="401"/>
      <sheetData sheetId="402"/>
      <sheetData sheetId="403"/>
      <sheetData sheetId="404"/>
      <sheetData sheetId="405"/>
      <sheetData sheetId="406" refreshError="1"/>
      <sheetData sheetId="407"/>
      <sheetData sheetId="408"/>
      <sheetData sheetId="409"/>
      <sheetData sheetId="410"/>
      <sheetData sheetId="411"/>
      <sheetData sheetId="412" refreshError="1"/>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refreshError="1"/>
      <sheetData sheetId="473" refreshError="1"/>
      <sheetData sheetId="474"/>
      <sheetData sheetId="475"/>
      <sheetData sheetId="476"/>
      <sheetData sheetId="477"/>
      <sheetData sheetId="478"/>
      <sheetData sheetId="479"/>
      <sheetData sheetId="480"/>
      <sheetData sheetId="481"/>
      <sheetData sheetId="482"/>
      <sheetData sheetId="483"/>
      <sheetData sheetId="484" refreshError="1"/>
      <sheetData sheetId="485" refreshError="1"/>
      <sheetData sheetId="486"/>
      <sheetData sheetId="487"/>
      <sheetData sheetId="488"/>
      <sheetData sheetId="489"/>
      <sheetData sheetId="490"/>
      <sheetData sheetId="491"/>
      <sheetData sheetId="492"/>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refreshError="1"/>
      <sheetData sheetId="517"/>
      <sheetData sheetId="518" refreshError="1"/>
      <sheetData sheetId="519"/>
      <sheetData sheetId="520"/>
      <sheetData sheetId="521"/>
      <sheetData sheetId="522"/>
      <sheetData sheetId="523"/>
      <sheetData sheetId="524"/>
      <sheetData sheetId="525"/>
      <sheetData sheetId="526"/>
      <sheetData sheetId="527"/>
      <sheetData sheetId="528" refreshError="1"/>
      <sheetData sheetId="529" refreshError="1"/>
      <sheetData sheetId="530"/>
      <sheetData sheetId="531"/>
      <sheetData sheetId="532"/>
      <sheetData sheetId="533"/>
      <sheetData sheetId="534"/>
      <sheetData sheetId="535"/>
      <sheetData sheetId="536"/>
      <sheetData sheetId="537"/>
      <sheetData sheetId="538"/>
      <sheetData sheetId="539"/>
      <sheetData sheetId="540"/>
      <sheetData sheetId="54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refreshError="1"/>
      <sheetData sheetId="641" refreshError="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refreshError="1"/>
      <sheetData sheetId="692" refreshError="1"/>
      <sheetData sheetId="693" refreshError="1"/>
      <sheetData sheetId="694" refreshError="1"/>
      <sheetData sheetId="695" refreshError="1"/>
      <sheetData sheetId="696"/>
      <sheetData sheetId="697"/>
      <sheetData sheetId="698"/>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refreshError="1"/>
      <sheetData sheetId="712" refreshError="1"/>
      <sheetData sheetId="713" refreshError="1"/>
      <sheetData sheetId="714" refreshError="1"/>
      <sheetData sheetId="715" refreshError="1"/>
      <sheetData sheetId="716"/>
      <sheetData sheetId="717"/>
      <sheetData sheetId="718" refreshError="1"/>
      <sheetData sheetId="719"/>
      <sheetData sheetId="72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C"/>
      <sheetName val="Dat"/>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BAN-VE"/>
      <sheetName val="LK-TA"/>
      <sheetName val="LK-TBA"/>
      <sheetName val="LK-HA"/>
      <sheetName val="Sheet1"/>
      <sheetName val="Sheet2"/>
      <sheetName val="Sheet3"/>
      <sheetName val="sl_dtoan"/>
      <sheetName val="MTO REV.0"/>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h dt dz&amp;tba shoa"/>
      <sheetName val="Chi tiet VL-NC-MTC"/>
    </sheetNames>
    <sheetDataSet>
      <sheetData sheetId="0"/>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tong"/>
      <sheetName val="Sheet3"/>
      <sheetName val="Sheet2"/>
      <sheetName val="V_lieu"/>
      <sheetName val="bia"/>
      <sheetName val="P_cap"/>
      <sheetName val="THOP_VAT"/>
      <sheetName val="BANG_T_KE"/>
      <sheetName val="bve"/>
      <sheetName val="VLGOC"/>
      <sheetName val="VL_M"/>
      <sheetName val="CT_dz22"/>
      <sheetName val="GC_22"/>
      <sheetName val="CT_TBA"/>
      <sheetName val="GC_TBA"/>
      <sheetName val="CT_DZ04"/>
      <sheetName val="GC_04"/>
      <sheetName val="CT-THNGHIEM"/>
      <sheetName val="V_chuyen"/>
      <sheetName val="BOCDO"/>
      <sheetName val="Be_tong"/>
      <sheetName val="mong"/>
      <sheetName val="Gia_VC"/>
      <sheetName val="dm_nc_dz"/>
      <sheetName val="DM_MTC"/>
      <sheetName val="dm_tba"/>
      <sheetName val="dm_56"/>
      <sheetName val="DM_248"/>
      <sheetName val="CS-ldt"/>
      <sheetName val="SL_khoitao"/>
      <sheetName val="p_luc"/>
      <sheetName val="Sheet1"/>
      <sheetName val="Module1"/>
      <sheetName val="CT-THN_x0007_HIEM"/>
      <sheetName val="th dt dz&amp;tba shoa"/>
    </sheetNames>
    <sheetDataSet>
      <sheetData sheetId="0"/>
      <sheetData sheetId="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 sheetId="27"/>
      <sheetData sheetId="28"/>
      <sheetData sheetId="29"/>
      <sheetData sheetId="30"/>
      <sheetData sheetId="31"/>
      <sheetData sheetId="32" refreshError="1"/>
      <sheetData sheetId="33"/>
      <sheetData sheetId="3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BANG_T_KE"/>
      <sheetName val="dm_nc_dz"/>
      <sheetName val="dm_56"/>
      <sheetName val="DM_MTC"/>
      <sheetName val="VLGOC"/>
      <sheetName val="VL_M"/>
    </sheetNames>
    <sheetDataSet>
      <sheetData sheetId="0"/>
      <sheetData sheetId="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uthau"/>
      <sheetName val="1-2-4"/>
      <sheetName val="CPXL"/>
      <sheetName val="Sheet1"/>
      <sheetName val="CPTB"/>
      <sheetName val="TN"/>
      <sheetName val="TH"/>
      <sheetName val="DTCT"/>
      <sheetName val="Daysu"/>
      <sheetName val="GIA"/>
      <sheetName val="NCONG"/>
      <sheetName val="00000000"/>
      <sheetName val="XL4Poppy"/>
      <sheetName val="gvl"/>
      <sheetName val="BANG_T_KE"/>
      <sheetName val="dm_nc_dz"/>
      <sheetName val="dm_56"/>
      <sheetName val="DM_MTC"/>
      <sheetName val="VLGOC"/>
      <sheetName val="VL_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MD"/>
      <sheetName val="ND"/>
      <sheetName val="CONG"/>
      <sheetName val="DGCT"/>
      <sheetName val="XL4Poppy"/>
      <sheetName val="PIPE-03E"/>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Congty"/>
      <sheetName val="VPPN"/>
      <sheetName val="XN74"/>
      <sheetName val="XN54"/>
      <sheetName val="XN33"/>
      <sheetName val="NK96"/>
      <sheetName val="XL4Test5"/>
      <sheetName val="THCT"/>
      <sheetName val="cap cho cac DT"/>
      <sheetName val="Ung - hoan"/>
      <sheetName val="CP may"/>
      <sheetName val="SS"/>
      <sheetName val="NVL"/>
      <sheetName val="00000000"/>
      <sheetName val="10000000"/>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Dong Dau"/>
      <sheetName val="Dong Dau (2)"/>
      <sheetName val="Sau dong"/>
      <sheetName val="Ma xa"/>
      <sheetName val="My dinh"/>
      <sheetName val="Tong cong"/>
      <sheetName val="KH 2003 (moi max)"/>
      <sheetName val="VL"/>
      <sheetName val="CTXD"/>
      <sheetName val=".."/>
      <sheetName val="CTDN"/>
      <sheetName val="san vuon"/>
      <sheetName val="khu phu tro"/>
      <sheetName val="TH"/>
      <sheetName val="Chart2"/>
      <sheetName val="1"/>
      <sheetName val="be tong"/>
      <sheetName val="Thep"/>
      <sheetName val="Tong hop thep"/>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KH12"/>
      <sheetName val="CN12"/>
      <sheetName val="HD12"/>
      <sheetName val="KH1"/>
      <sheetName val="Thuyet minh"/>
      <sheetName val="CQ-HQ"/>
      <sheetName val="tscd"/>
      <sheetName val="KM"/>
      <sheetName val="KHOANMUC"/>
      <sheetName val="CPQL"/>
      <sheetName val="SANLUONG"/>
      <sheetName val="SSCP-SL"/>
      <sheetName val="CPSX"/>
      <sheetName val="KQKD"/>
      <sheetName val="CDSL (2)"/>
      <sheetName val="Phu luc"/>
      <sheetName val="Gia trÞ"/>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Gia VL"/>
      <sheetName val="Bang gia ca may"/>
      <sheetName val="Bang luong CB"/>
      <sheetName val="Bang P.tich CT"/>
      <sheetName val="D.toan chi tiet"/>
      <sheetName val="Bang TH Dtoan"/>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cd viaK0-T6"/>
      <sheetName val="cdvia T6-Tc24"/>
      <sheetName val="cdvia Tc24-T46"/>
      <sheetName val="cdbtnL2ko-k0+361"/>
      <sheetName val="cd btnL2k0+361-T19"/>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C45A-BH"/>
      <sheetName val="C46A-BH"/>
      <sheetName val="C47A-BH"/>
      <sheetName val="C48A-BH"/>
      <sheetName val="S-53-1"/>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ep "/>
      <sheetName val="Chi tiet Khoi luong"/>
      <sheetName val="TH khoi luong"/>
      <sheetName val="Chiet tinh vat lieu "/>
      <sheetName val="TH KL VL"/>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DS them luong qui 4-2002"/>
      <sheetName val="Phuc loi 2-9-02"/>
      <sheetName val="PCLB-2002"/>
      <sheetName val="Thuong nhan dip 21-12-02"/>
      <sheetName val="Thuong dip nhan danh hieu AHL§"/>
      <sheetName val="Thang luong thu 13 nam 2002"/>
      <sheetName val="Luong SX# dip Tet Qui Mui(dong)"/>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0_x0000_Ԁ_x0000_가"/>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AM 2004"/>
      <sheetName val="dutoan1"/>
      <sheetName val="Anhtoan"/>
      <sheetName val="dutoan2"/>
      <sheetName val="vat tu"/>
      <sheetName val="sent to"/>
      <sheetName val="VAT TU NHAN TXQN"/>
      <sheetName val="bang tong ke khoi luong vat tu"/>
      <sheetName val="hcong tkhe"/>
      <sheetName val="VAT TU NHAN TKHE"/>
      <sheetName val="hcong qn"/>
      <sheetName val="VAT TU NHAN (2)"/>
      <sheetName val="9"/>
      <sheetName val="1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phan tich DG"/>
      <sheetName val="gia vat lieu"/>
      <sheetName val="gia xe may"/>
      <sheetName val="gia nhan co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Quang Tri"/>
      <sheetName val="TTHue"/>
      <sheetName val="Da Nang"/>
      <sheetName val="Quang Nam"/>
      <sheetName val="Quang Ngai"/>
      <sheetName val="TH DH-QN"/>
      <sheetName val="KP HD"/>
      <sheetName val="DB HD"/>
      <sheetName val="cong Q2"/>
      <sheetName val="T.U luong Q1"/>
      <sheetName val="T.U luong Q2"/>
      <sheetName val="T.U luong Q3"/>
      <sheetName val="CHIT"/>
      <sheetName val="THXH"/>
      <sheetName val="BHXH"/>
      <sheetName val="XN79"/>
      <sheetName val="CTMT"/>
      <sheetName val="HTSD6LD"/>
      <sheetName val="HTSDDNN"/>
      <sheetName val="HTSDKT"/>
      <sheetName val="BD"/>
      <sheetName val="HTNT"/>
      <sheetName val="CHART"/>
      <sheetName val="HTDT"/>
      <sheetName val="HTSDD"/>
      <sheetName val="Tien ung"/>
      <sheetName val="phi luong3"/>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Quyet toan"/>
      <sheetName val="Thu hoi"/>
      <sheetName val="Lai vay"/>
      <sheetName val="Tien vay"/>
      <sheetName val="Cong no"/>
      <sheetName val="Cop pha"/>
      <sheetName val="20000000"/>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Phu luc HD"/>
      <sheetName val="tc"/>
      <sheetName val="gv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refreshError="1"/>
      <sheetData sheetId="710" refreshError="1"/>
      <sheetData sheetId="711" refreshError="1"/>
      <sheetData sheetId="712" refreshError="1"/>
      <sheetData sheetId="713" refreshError="1"/>
      <sheetData sheetId="714" refreshError="1"/>
      <sheetData sheetId="715"/>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sheetData sheetId="725"/>
      <sheetData sheetId="726"/>
      <sheetData sheetId="727"/>
      <sheetData sheetId="728"/>
      <sheetData sheetId="729"/>
      <sheetData sheetId="730"/>
      <sheetData sheetId="731"/>
      <sheetData sheetId="732" refreshError="1"/>
      <sheetData sheetId="733" refreshError="1"/>
      <sheetData sheetId="734" refreshError="1"/>
      <sheetData sheetId="735"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KLThieu"/>
      <sheetName val="CHAOTHAU"/>
      <sheetName val="DONGIA"/>
      <sheetName val="VCHUYEN"/>
      <sheetName val="GIATHAU"/>
      <sheetName val="CHI TIET"/>
      <sheetName val="CPBT"/>
      <sheetName val="CTvanchuyen"/>
      <sheetName val="khoiluongthieu"/>
      <sheetName val="CHI TIET (2)"/>
      <sheetName val="Sheet8"/>
      <sheetName val="Sheet9"/>
      <sheetName val="Sheet10"/>
      <sheetName val="Sheet11"/>
      <sheetName val="Sheet12"/>
      <sheetName val="Sheet13"/>
      <sheetName val="Sheet14"/>
      <sheetName val="Sheet15"/>
      <sheetName val="Sheet16"/>
      <sheetName val="XXXXXXXX"/>
      <sheetName val="XL4Poppy"/>
      <sheetName val="QT110VINH"/>
      <sheetName val="KLHT"/>
      <sheetName val="Sheet3"/>
      <sheetName val="Sheet2"/>
      <sheetName val="Sheet1"/>
      <sheetName val="Sheet6"/>
      <sheetName val="Sheet5"/>
      <sheetName val="Sheet4"/>
      <sheetName val="Sheet7"/>
      <sheetName val="doan phi"/>
      <sheetName val="gvl"/>
      <sheetName val="NC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xe"/>
      <sheetName val="bia"/>
      <sheetName val="TH_DT"/>
      <sheetName val="DZ_22"/>
      <sheetName val="t_ke_22"/>
      <sheetName val="CT_DZ22"/>
      <sheetName val="TBA"/>
      <sheetName val="t_ke_tba"/>
      <sheetName val="CT_TBA"/>
      <sheetName val="dz-04"/>
      <sheetName val="t_ke_04"/>
      <sheetName val="CT_DZ0,4"/>
      <sheetName val="CT-THNGHIEM"/>
      <sheetName val="VC_2"/>
      <sheetName val="BOCDO"/>
      <sheetName val="D_GIA"/>
      <sheetName val="mong"/>
      <sheetName val="Gia_VC"/>
      <sheetName val="DM_TBA"/>
      <sheetName val="DG_DZ"/>
      <sheetName val="DM_248"/>
      <sheetName val="SL_khoitao"/>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DONGIA"/>
      <sheetName val="dtmoi"/>
      <sheetName val="KLHT"/>
    </sheetNames>
    <definedNames>
      <definedName name="DataFilter"/>
      <definedName name="DataSort"/>
      <definedName name="GoBack" sheetId="5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Truong"/>
      <sheetName val="CoSoVC_TH"/>
      <sheetName val="NhanSu_TH"/>
      <sheetName val="LopHoc_TH"/>
      <sheetName val="LopHoc_TH_BC"/>
      <sheetName val="HocSinh_TH"/>
      <sheetName val="HocSinh_TH_BC"/>
      <sheetName val="DiemTruong"/>
      <sheetName val="DanhMuc"/>
      <sheetName val="CoSoVC"/>
      <sheetName val="DG_DZ"/>
      <sheetName val="DON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HBT-1"/>
      <sheetName val="HBT-2"/>
      <sheetName val="DTH-1"/>
      <sheetName val="DTH-2"/>
      <sheetName val="LTTo-1"/>
      <sheetName val="PLEIKU RO"/>
      <sheetName val="NT"/>
      <sheetName val="HTK"/>
      <sheetName val="PDP-1"/>
      <sheetName val="phu_kien"/>
      <sheetName val="DZ_hathe"/>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01000000"/>
      <sheetName val="11000000"/>
      <sheetName val="21000000"/>
      <sheetName val="31000000"/>
      <sheetName val="41000000"/>
      <sheetName val="51000000"/>
      <sheetName val="XL4Popp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2"/>
      <sheetName val="DG_DZ"/>
      <sheetName val="DONGIA"/>
      <sheetName val="DanhMuc"/>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9 月"/>
      <sheetName val="8 月"/>
      <sheetName val="LSN"/>
      <sheetName val="Sheet3"/>
      <sheetName val="Sheet1"/>
      <sheetName val="Sheet2"/>
      <sheetName val="THKP  (2)"/>
      <sheetName val="DGCT cong (TM)"/>
      <sheetName val="DGCT PH (TM)"/>
      <sheetName val="DGCT MD (TM)"/>
      <sheetName val="DGCT ND (TM)"/>
      <sheetName val="VBT (2)"/>
      <sheetName val="THKP "/>
      <sheetName val="DGCT MD"/>
      <sheetName val="DGCT ND"/>
      <sheetName val="DGCT cong"/>
      <sheetName val="DGCT PH"/>
      <sheetName val="NC (2)"/>
      <sheetName val="XM"/>
      <sheetName val="NC"/>
      <sheetName val="VL"/>
      <sheetName val="DGCT-YL"/>
      <sheetName val="TH-YL"/>
      <sheetName val="VBT"/>
      <sheetName val="BT"/>
      <sheetName val="XL4Poppy"/>
      <sheetName val="O.Do-Cong Cai tat"/>
      <sheetName val="Cty CTGT 1 TN "/>
      <sheetName val="O Khue Qlo 3"/>
      <sheetName val="O.Do-TNVCA Q.ninh"/>
      <sheetName val="O chien QL 53-1413"/>
      <sheetName val="O.chien QL53-3311"/>
      <sheetName val="Sheet4"/>
      <sheetName val="o.Huyen - CMNC"/>
      <sheetName val="Huyen Quoc lo 91"/>
      <sheetName val="Sambuvina"/>
      <sheetName val="O huyen - lai cu"/>
      <sheetName val="o.Huyen - HP"/>
      <sheetName val="O.Khuong -Nha be Can gio"/>
      <sheetName val="tong hop nha be 141 "/>
      <sheetName val="¤.kh­¬ng -Nhµ thÞ uû VY"/>
      <sheetName val="Tong hop viet tri"/>
      <sheetName val="Khuong Vtri"/>
      <sheetName val="Khuong Daklak"/>
      <sheetName val="Khuong DL"/>
      <sheetName val="khuong viet tri"/>
      <sheetName val="Ctiet Qlo2 O Khuong"/>
      <sheetName val="Thop Qlo2 O khuong"/>
      <sheetName val="O.Hien T190"/>
      <sheetName val="O.Huyen- Xuyen a"/>
      <sheetName val="Huyen lang 3311"/>
      <sheetName val="O.huyen - Lang 1413"/>
      <sheetName val="Khuong vinh yen"/>
      <sheetName val="TK 3311Hien lang"/>
      <sheetName val="O.Hien Lang-Hoa llac"/>
      <sheetName val="O yen - lai cu"/>
      <sheetName val="O.Yen Ca mau-Nam can"/>
      <sheetName val="Yen Quoc lo 91"/>
      <sheetName val="TK 3311"/>
      <sheetName val="TB O VINH"/>
      <sheetName val="Sheet5 vinh a"/>
      <sheetName val="Chart1"/>
      <sheetName val="O.Vinh-Ha noi -Cau gie"/>
      <sheetName val="¤.Vinh HNCG -2"/>
      <sheetName val="Vinh Binh dinh 6"/>
      <sheetName val="O.Vinh San bong A22"/>
      <sheetName val="¤ Vinh - S©n bãng A22"/>
      <sheetName val="O.Viet - phong nien"/>
      <sheetName val="O.Viet - phong nien (2)"/>
      <sheetName val="Tk311PNCL"/>
      <sheetName val="O Viet 4D"/>
      <sheetName val="O Viet 4D (2)"/>
      <sheetName val="Tk33114d"/>
      <sheetName val="O Viet MKPL"/>
      <sheetName val="O Viet BPHIET"/>
      <sheetName val="Viet ban den"/>
      <sheetName val="TK311BDBP"/>
      <sheetName val="O.Viet - 4D"/>
      <sheetName val="O.Thuong Cong Cai tat"/>
      <sheetName val="O.Thuong-duong 331 QN"/>
      <sheetName val="Thinh GTNT Lang son"/>
      <sheetName val="O.Thinh 4B QNKm 97-102"/>
      <sheetName val="O.Thinh 4b QN84-94"/>
      <sheetName val="O.Thao Ql 51 V.Tau"/>
      <sheetName val="Thao binh dinnh"/>
      <sheetName val="Thao d­êng Ho Chi Minh"/>
      <sheetName val="O.Thao Ql 53 V.Long"/>
      <sheetName val="3311 o thiep"/>
      <sheetName val="O.Thiep- NHCG"/>
      <sheetName val="otung tram xang nhu quynh"/>
      <sheetName val="oTung gia lam"/>
      <sheetName val="Qlo 5 Trau quy"/>
      <sheetName val="O.Tung Chau qui"/>
      <sheetName val="O.Hien Vinh tuy"/>
      <sheetName val="CTvµ SL"/>
      <sheetName val="B¶n gèc"/>
      <sheetName val="lai o huyen CM"/>
      <sheetName val="lai o yen CM"/>
      <sheetName val="tong hop 5 th­ng dau nam"/>
      <sheetName val="Thang 6"/>
      <sheetName val="Thang 7"/>
      <sheetName val="Thang 8"/>
      <sheetName val="Thang 9"/>
      <sheetName val="Tæng hîp ¤.Khu¬ng"/>
      <sheetName val="CDPS 112"/>
      <sheetName val="CDPS 333"/>
      <sheetName val="CDPS 3338 TDT"/>
      <sheetName val="CDPS 333VAT"/>
      <sheetName val="CDPS 131"/>
      <sheetName val="CDPS 133"/>
      <sheetName val="CDPS 1388"/>
      <sheetName val="CDPS 136"/>
      <sheetName val="CDPS 1413"/>
      <sheetName val="CDPS 1411"/>
      <sheetName val="CDPS 1418"/>
      <sheetName val="CDPS 152"/>
      <sheetName val="CDPS 153"/>
      <sheetName val="CDPS 154"/>
      <sheetName val="CDPS 311"/>
      <sheetName val="CDPS 3311"/>
      <sheetName val="CDPS 3312"/>
      <sheetName val="CDPS 336"/>
      <sheetName val="CDPS338(in)"/>
      <sheetName val="CDPS 3388"/>
      <sheetName val="CDPS 341"/>
      <sheetName val="TK431"/>
      <sheetName val="TK 511"/>
      <sheetName val="CDPS 342"/>
      <sheetName val="ps 642"/>
      <sheetName val="ps623"/>
      <sheetName val="ps627"/>
      <sheetName val="ps 622"/>
      <sheetName val="ps 621"/>
      <sheetName val=" kuv"/>
      <sheetName val="BKRVV"/>
      <sheetName val="KUVtrang 1"/>
      <sheetName val="CVVAYNP"/>
      <sheetName val="KUVtrang2"/>
      <sheetName val="BBKTVTDB"/>
      <sheetName val="T8-2001"/>
      <sheetName val="T7-2001"/>
      <sheetName val="T9-2001"/>
      <sheetName val="T"/>
      <sheetName val="T10-2001"/>
      <sheetName val="T6-2001"/>
      <sheetName val="T11-2001"/>
      <sheetName val="T12-2001"/>
      <sheetName val="T3-2001"/>
      <sheetName val="T4-2001"/>
      <sheetName val="T5-2001"/>
      <sheetName val="Sheet5"/>
      <sheetName val="Sheet6"/>
      <sheetName val="Sheet7"/>
      <sheetName val="Sheet8"/>
      <sheetName val="Sheet9"/>
      <sheetName val="Sheet10"/>
      <sheetName val="Sheet11"/>
      <sheetName val="Sheet12"/>
      <sheetName val="Sheet13"/>
      <sheetName val="Sheet14"/>
      <sheetName val="Sheet15"/>
      <sheetName val="Sheet16"/>
      <sheetName val="632"/>
      <sheetName val="Bieu4a-CLCB"/>
      <sheetName val="Employee Info"/>
      <sheetName val="Product and Service Catalog"/>
      <sheetName val="Ctiet"/>
      <sheetName val="TH479"/>
      <sheetName val="DGTH473"/>
      <sheetName val="TH"/>
      <sheetName val="Sum OK "/>
      <sheetName val="Vina"/>
      <sheetName val="Sum tinh lai"/>
      <sheetName val="Gia T5"/>
      <sheetName val="Gia T5+5%"/>
      <sheetName val="Gia TLC"/>
      <sheetName val="Gia TLC+5%"/>
      <sheetName val="Gia VNa"/>
      <sheetName val="Gia VNa+5%"/>
      <sheetName val="Gia T4"/>
      <sheetName val="Gia T4+5%"/>
      <sheetName val="Phan chi  OK"/>
      <sheetName val="Bid Price Schedule (2)"/>
      <sheetName val="GiaThau (3)"/>
      <sheetName val="Bid Price Summary"/>
      <sheetName val="Bid Price Schedule"/>
      <sheetName val="Name"/>
      <sheetName val="00000000"/>
      <sheetName val="487"/>
      <sheetName val="471"/>
      <sheetName val="512"/>
      <sheetName val="btnhatmin"/>
      <sheetName val="btnhtrung"/>
      <sheetName val="results"/>
      <sheetName val="CT2001"/>
      <sheetName val="TH2001"/>
      <sheetName val="KHDT2002"/>
      <sheetName val="MT"/>
      <sheetName val="PVXL"/>
      <sheetName val="CTHM2001"/>
      <sheetName val="KLCY"/>
      <sheetName val="TH2002"/>
      <sheetName val="KH201-205"/>
      <sheetName val="KHN2002"/>
      <sheetName val="TONG HOP"/>
      <sheetName val="6-BO PHAN NAP LIEU, EP"/>
      <sheetName val="07-CD EP &amp; SAY NHANH"/>
      <sheetName val="09-CD TRANG MEN"/>
      <sheetName val="10-CD NUNG"/>
      <sheetName val="11-CD LUU CHUA"/>
      <sheetName val="12-PHAN LOAI &amp; DONG GOI"/>
      <sheetName val="13-CD MAI"/>
      <sheetName val="14~16 THIET BI PHONG THI NGHIEM"/>
      <sheetName val="17 -  HE THONG HUT BUI"/>
      <sheetName val="THIET BI PHU TRO"/>
      <sheetName val="BiaDT"/>
      <sheetName val="Khaitoan"/>
      <sheetName val="chenhdt"/>
      <sheetName val="VLQtoan"/>
      <sheetName val="QTchinh"/>
      <sheetName val="QToan"/>
      <sheetName val="KHOILUONG"/>
      <sheetName val="Vatlieu"/>
      <sheetName val="Thuyet minh"/>
      <sheetName val="VTBXlan"/>
      <sheetName val="LanBx"/>
      <sheetName val="DTBX"/>
      <sheetName val="THKP"/>
      <sheetName val="CT thao do Nha an ca"/>
      <sheetName val="TH thao do Nha an ca"/>
      <sheetName val="CT XD Nha an ca"/>
      <sheetName val="CLVL XD Nha an ca"/>
      <sheetName val="bia"/>
      <sheetName val="CS"/>
      <sheetName val="TM"/>
      <sheetName val="Bia du toan"/>
      <sheetName val="tong hop kinh phi"/>
      <sheetName val="chi tiet"/>
      <sheetName val="VLC"/>
      <sheetName val="Chenh lech"/>
      <sheetName val="CT"/>
      <sheetName val="CLVL"/>
      <sheetName val="CST"/>
      <sheetName val="KL.TONG.CT"/>
      <sheetName val="KL.HT.2001"/>
      <sheetName val="pho"/>
      <sheetName val="Am"/>
      <sheetName val="Tuyen"/>
      <sheetName val="Chuyen"/>
      <sheetName val="Canh"/>
      <sheetName val="Dang"/>
      <sheetName val="Hieu"/>
      <sheetName val="Dung"/>
      <sheetName val="thanh"/>
      <sheetName val="cuong"/>
      <sheetName val="hai"/>
      <sheetName val="Phan"/>
      <sheetName val="Phucvu"/>
      <sheetName val="Giantiep"/>
      <sheetName val="PTVT"/>
      <sheetName val="XXXXXXXX"/>
      <sheetName val="nhap"/>
      <sheetName val="TL3-2002"/>
      <sheetName val="9015"/>
      <sheetName val="0502"/>
      <sheetName val="2213"/>
      <sheetName val="7270"/>
      <sheetName val="8672"/>
      <sheetName val="3027"/>
      <sheetName val="3810"/>
      <sheetName val="8523"/>
      <sheetName val="MAU"/>
      <sheetName val="Van khuon"/>
      <sheetName val="THXL"/>
      <sheetName val="Dien + Nuoc"/>
      <sheetName val="Phan tich"/>
      <sheetName val="Xay lap"/>
      <sheetName val="bien bao"/>
      <sheetName val="ranh"/>
      <sheetName val="Dan - TC"/>
      <sheetName val="TH-DTC"/>
      <sheetName val="nen duong"/>
      <sheetName val="mat duong"/>
      <sheetName val="cong ban"/>
      <sheetName val="TH-KS"/>
      <sheetName val="KL-KS"/>
      <sheetName val="Vchuyen"/>
      <sheetName val="Triet tinh"/>
      <sheetName val="THKT"/>
      <sheetName val="BiaTT"/>
      <sheetName val="Voi B phu"/>
      <sheetName val="T7 KLTC"/>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Bao cao 1"/>
      <sheetName val="lay kinh phi t91"/>
      <sheetName val="du toan 1"/>
      <sheetName val="du toan II"/>
      <sheetName val="Bao cao 2"/>
      <sheetName val="Bao cao 3"/>
      <sheetName val="Phan dien"/>
      <sheetName val="lay kpthang 9"/>
      <sheetName val="lay kinh phi T6"/>
      <sheetName val="bkevtu"/>
      <sheetName val="no"/>
      <sheetName val="bh"/>
      <sheetName val="an3"/>
      <sheetName val="an2"/>
      <sheetName val="ds"/>
      <sheetName val="an1"/>
      <sheetName val="tong"/>
      <sheetName val="oai"/>
      <sheetName val="g tiep"/>
      <sheetName val="p vu"/>
      <sheetName val="lap"/>
      <sheetName val="loi"/>
      <sheetName val="xuan"/>
      <sheetName val="kich"/>
      <sheetName val="Bao"/>
      <sheetName val="hoach"/>
      <sheetName val="Lam"/>
      <sheetName val="Canteen"/>
      <sheetName val="CT Factory"/>
      <sheetName val="General"/>
      <sheetName val="Ky tuc xa"/>
      <sheetName val="bao ve"/>
      <sheetName val="Nha xe"/>
      <sheetName val="Pum"/>
      <sheetName val="Cong + hang rao"/>
      <sheetName val="10000000"/>
      <sheetName val="Bieu1-LDTN"/>
      <sheetName val="Bieu 2a"/>
      <sheetName val="Bieu 2b"/>
      <sheetName val="Bieu 2c"/>
      <sheetName val="Bieu 3"/>
      <sheetName val="Bieu 4a"/>
      <sheetName val="Bieu 4b"/>
      <sheetName val="Bieu 4c-1"/>
      <sheetName val="Bieu 4c-2"/>
      <sheetName val="Bieu 5"/>
      <sheetName val="Bieu 6"/>
      <sheetName val="TDKT"/>
      <sheetName val="Van chuyen"/>
      <sheetName val="THKP (2)"/>
      <sheetName val="T.Bi"/>
      <sheetName val="Thiet ke"/>
      <sheetName val="K.luong"/>
      <sheetName val="TT L2"/>
      <sheetName val="TT L1"/>
      <sheetName val="Thue Ngoai"/>
      <sheetName val="Thang 1-2002"/>
      <sheetName val="Thang 2"/>
      <sheetName val="Thang3"/>
      <sheetName val="Thang 4"/>
      <sheetName val="Thang 5"/>
      <sheetName val="TH nam2000"/>
      <sheetName val="Thang7"/>
      <sheetName val="Thang8"/>
      <sheetName val="Thang9"/>
      <sheetName val="Thang10"/>
      <sheetName val="thang11"/>
      <sheetName val="Thang12"/>
      <sheetName val="KH"/>
      <sheetName val="DM"/>
      <sheetName val="DD&amp;TV"/>
      <sheetName val="CDSL"/>
      <sheetName val="PTSL"/>
      <sheetName val="THCP"/>
      <sheetName val="VT"/>
      <sheetName val="NL"/>
      <sheetName val="SoSanh"/>
      <sheetName val="QTVT"/>
      <sheetName val="QTNC"/>
      <sheetName val="thop"/>
      <sheetName val="DToan"/>
      <sheetName val="KPhi"/>
      <sheetName val="CTinh"/>
      <sheetName val="BangLuong"/>
      <sheetName val="KLuong"/>
      <sheetName val="KHSX2002-2006"/>
      <sheetName val="KHvon 2002-2006"/>
      <sheetName val="KH 2003 (moi max)"/>
      <sheetName val=" Ha-T1"/>
      <sheetName val="Binh-T1"/>
      <sheetName val="Chung-T1"/>
      <sheetName val="Manh-T1"/>
      <sheetName val="Lam-T1"/>
      <sheetName val="Hung-T1"/>
      <sheetName val="Da-T1"/>
      <sheetName val="To Binh"/>
      <sheetName val="Kien"/>
      <sheetName val="DIEN"/>
      <sheetName val="PXD"/>
      <sheetName val="TN-HC"/>
      <sheetName val="NH-RE"/>
      <sheetName val="TH (2)"/>
      <sheetName val="Sheet17"/>
      <sheetName val="Hang (2)"/>
      <sheetName val="Binh"/>
      <sheetName val="Nam"/>
      <sheetName val="Hoan"/>
      <sheetName val="Dan"/>
      <sheetName val="Hung"/>
      <sheetName val="Hien"/>
      <sheetName val="Manh"/>
      <sheetName val="Lai"/>
      <sheetName val="Thuan"/>
      <sheetName val="L.Dung"/>
      <sheetName val="Lan"/>
      <sheetName val="Tho"/>
      <sheetName val="Hang"/>
      <sheetName val="T.hop -T1"/>
      <sheetName val="T.Hop-T2"/>
      <sheetName val="T.Hop-T3"/>
      <sheetName val="SD1"/>
      <sheetName val="SD2"/>
      <sheetName val="SD7"/>
      <sheetName val="SD8"/>
      <sheetName val="SD9"/>
      <sheetName val="SD11"/>
      <sheetName val="SD12"/>
      <sheetName val="TVSD"/>
      <sheetName val="Nhan chinh"/>
      <sheetName val="62 DTC"/>
      <sheetName val="Ha Long"/>
      <sheetName val="An- Khanh"/>
      <sheetName val="Bala"/>
      <sheetName val="Me Dinh- Me tri"/>
      <sheetName val="My van"/>
      <sheetName val="343 DC"/>
      <sheetName val="Phieu Thu"/>
      <sheetName val="phieu chi"/>
      <sheetName val="mttTU"/>
      <sheetName val="soTU "/>
      <sheetName val="ttTU"/>
      <sheetName val="thue-03"/>
      <sheetName val="thue -05"/>
      <sheetName val="DG Chi tiet"/>
      <sheetName val="Du Toan"/>
      <sheetName val="CT d"/>
      <sheetName val="THGT"/>
      <sheetName val="I. CPC"/>
      <sheetName val="II. X5"/>
      <sheetName val="III. X6"/>
      <sheetName val="IV. X7"/>
      <sheetName val="V.HMTT"/>
      <sheetName val="VI. NC"/>
      <sheetName val="LTVC"/>
      <sheetName val="DTKcong"/>
      <sheetName val="DTTT"/>
      <sheetName val="DTTBI"/>
      <sheetName val="DtoanCTA.Thach "/>
      <sheetName val="DtoanCTA.Thach (3)"/>
      <sheetName val="Summary No.6"/>
      <sheetName val="No.6"/>
      <sheetName val="Mos.6"/>
      <sheetName val="L­¬ng GT"/>
      <sheetName val="L­¬ng b¶o vÖ "/>
      <sheetName val="TH l­¬ng GT - BV"/>
      <sheetName val="TH l­¬ng 12"/>
      <sheetName val="TH l­¬ng 1"/>
      <sheetName val="TH l­¬ng 2"/>
      <sheetName val="TH l­¬ng 3"/>
      <sheetName val="Ph©n bæ l­¬ng"/>
      <sheetName val="DoiCaMay"/>
      <sheetName val="TonVTu"/>
      <sheetName val="NhatTrinhXe"/>
      <sheetName val="MuaVTu"/>
      <sheetName val="KiemKe"/>
      <sheetName val="DOD-30-6"/>
      <sheetName val="THU VON T6"/>
      <sheetName val="THU VON T8"/>
      <sheetName val="DODANG30-T8"/>
      <sheetName val="THU VON T8 (2)"/>
      <sheetName val="THU VON T7( Tuyen)"/>
      <sheetName val="THU VON T8( Tuyen) "/>
      <sheetName val="TVONTUAN"/>
      <sheetName val="HSO-NCONG+MAY"/>
      <sheetName val="CTDGLCANSD9"/>
      <sheetName val="MUCTI£UQI-2003"/>
      <sheetName val="DANHMUCQI-2003"/>
      <sheetName val="DODANG-30-11"/>
      <sheetName val="CHITIETDODANG-30-11"/>
      <sheetName val="SANLUONG-10T"/>
      <sheetName val="BQLUONGCOBAN"/>
      <sheetName val="HSLT1-003"/>
      <sheetName val="LUONG-T4"/>
      <sheetName val="LUONG-T5"/>
      <sheetName val="PAKLGT"/>
      <sheetName val="HSLUONG-T"/>
      <sheetName val="PLKLGT003"/>
      <sheetName val="PLKLPV003"/>
      <sheetName val="THANG1-003"/>
      <sheetName val="THANG1-03CD"/>
      <sheetName val="HSOLUONG-TRINHCTY"/>
      <sheetName val="THang 8 "/>
      <sheetName val="L TLD T8"/>
      <sheetName val="TLDT9"/>
      <sheetName val="TANGCA-T7"/>
      <sheetName val="TLDT1+2-003"/>
      <sheetName val="GT"/>
      <sheetName val="PV"/>
      <sheetName val="CGSO1"/>
      <sheetName val="CGSO2"/>
      <sheetName val="CGSO3"/>
      <sheetName val="SCCK -T6"/>
      <sheetName val="CDt4"/>
      <sheetName val="khong1"/>
      <sheetName val="CCTCGYALY"/>
      <sheetName val="Khong2"/>
      <sheetName val="Thu cdt5"/>
      <sheetName val="THT6"/>
      <sheetName val="CCT"/>
      <sheetName val="THT5"/>
      <sheetName val="BX"/>
      <sheetName val="DT CM SC tong hop"/>
      <sheetName val="Sua DT345"/>
      <sheetName val="B CTDT3,4,5"/>
      <sheetName val="B THDT 3,4,5"/>
      <sheetName val="HDKT-DV (2)"/>
      <sheetName val="HDKT-DV2003"/>
      <sheetName val="Luong"/>
      <sheetName val="QUY"/>
      <sheetName val="BHXH"/>
      <sheetName val="TH_LuongI (R)"/>
      <sheetName val="TH_LuongII (R)"/>
      <sheetName val="QuyTN T1-7"/>
      <sheetName val="QuyTN 8-12"/>
      <sheetName val="Phuphi (R)"/>
      <sheetName val="KPSN"/>
      <sheetName val="TH_ BHXH(1-7)"/>
      <sheetName val="TH_ BHXH (8-12)"/>
      <sheetName val="TH_ BHXH (R)"/>
      <sheetName val="TH_ BHYT (1-7)"/>
      <sheetName val="TH_ BHYT (8-12)"/>
      <sheetName val="TH_ BHYT (R)"/>
      <sheetName val="ChungBHXH,BHYT"/>
      <sheetName val="TH_KPCD1"/>
      <sheetName val="TH_KPCD (R)"/>
      <sheetName val="TH_NV (R)"/>
      <sheetName val="TH_Ldong"/>
      <sheetName val="Dieuchinh"/>
      <sheetName val="CP 1421"/>
      <sheetName val="THuQly"/>
      <sheetName val="CP 1422"/>
      <sheetName val="TH_Luong"/>
      <sheetName val="TH_QuyTN"/>
      <sheetName val="Phuphi"/>
      <sheetName val="TH_ BHXH"/>
      <sheetName val="TH_ BHYT"/>
      <sheetName val="TH_KPCD"/>
      <sheetName val="TH_NV"/>
      <sheetName val="NC ngoai"/>
      <sheetName val="Ldong"/>
      <sheetName val="SSdauthu"/>
      <sheetName val="6271(R)"/>
      <sheetName val="Chianca-6271(R)"/>
      <sheetName val="627101-doi"/>
      <sheetName val="PBTT622(R)"/>
      <sheetName val="PBLTT6271(R)"/>
      <sheetName val="PBGT"/>
      <sheetName val="622(R)"/>
      <sheetName val="chi622Thuengoai(R)"/>
      <sheetName val="PBTT622 (R)"/>
      <sheetName val="6421"/>
      <sheetName val="642101"/>
      <sheetName val="334104GT"/>
      <sheetName val="33403TT"/>
      <sheetName val="33402cpc"/>
      <sheetName val="33401xn304"/>
      <sheetName val="TL TT"/>
      <sheetName val="Chi phi"/>
      <sheetName val="CTXD"/>
      <sheetName val=".."/>
      <sheetName val="CTDN"/>
      <sheetName val="DT"/>
      <sheetName val="B"/>
      <sheetName val="Haimoc"/>
      <sheetName val="Kho+baove"/>
      <sheetName val="Haiphong"/>
      <sheetName val="Baove"/>
      <sheetName val="LaixeHP"/>
      <sheetName val="TCLuong"/>
      <sheetName val="GTHP1"/>
      <sheetName val="GTHP2"/>
      <sheetName val="baoveHP"/>
      <sheetName val="thuengoaiHP"/>
      <sheetName val="GTBNG"/>
      <sheetName val="GTBN"/>
      <sheetName val="khaosatNB"/>
      <sheetName val="LaixeNB"/>
      <sheetName val="LaiuiNB"/>
      <sheetName val="phuuiBN"/>
      <sheetName val="Hutcat"/>
      <sheetName val="PhucvuNB"/>
      <sheetName val="vinhyen"/>
      <sheetName val="Kho52+SOS"/>
      <sheetName val="AncaT11"/>
      <sheetName val="LuongTT-11"/>
      <sheetName val="AncaBNG"/>
      <sheetName val="1-PT"/>
      <sheetName val="2-PC"/>
      <sheetName val="M4-TT TU"/>
      <sheetName val="5-nhapVTu"/>
      <sheetName val="5-nhapVTu (2)"/>
      <sheetName val="6-xuatVTu"/>
      <sheetName val="BB622"/>
      <sheetName val="7-luong"/>
      <sheetName val="7-luong (2)"/>
      <sheetName val="8-soquy"/>
      <sheetName val="10-ChitietVTu"/>
      <sheetName val="10-ChitietVTu (2)"/>
      <sheetName val="10-ChitietVTu (3)"/>
      <sheetName val="11-141"/>
      <sheetName val="11-141(2)"/>
      <sheetName val="11-141(3)"/>
      <sheetName val="Thong"/>
      <sheetName val="Giang"/>
      <sheetName val="CNNB - Phuc"/>
      <sheetName val="CNNB - Dinh"/>
      <sheetName val="Hao"/>
      <sheetName val="CNNB-Cau"/>
      <sheetName val="CNNB-BTXM"/>
      <sheetName val="CNNB-BT"/>
      <sheetName val="CNNB-XD"/>
      <sheetName val="13-3311"/>
      <sheetName val="15-336"/>
      <sheetName val="CNCT4-11(2001)"/>
      <sheetName val="9-NK CF CT"/>
      <sheetName val="TTCN - A"/>
      <sheetName val="T T4-11(2001)"/>
      <sheetName val="19-thue"/>
      <sheetName val="20-MMTB"/>
      <sheetName val="Gia ca may them"/>
      <sheetName val=" kk 1.7.01 (2)"/>
      <sheetName val="KK 1.7.01"/>
      <sheetName val="gia ca may day du"/>
      <sheetName val="gia ca may ban hanh"/>
      <sheetName val="gia luong tho"/>
      <sheetName val="CTGia ca may _PL 1"/>
      <sheetName val="CTGia ca may _PL 2"/>
      <sheetName val="CT giao,  cop pha_PL 1"/>
      <sheetName val="CT  giao, cop pha_PL 2"/>
      <sheetName val="T12"/>
      <sheetName val="T1-02"/>
      <sheetName val="T2-02"/>
      <sheetName val="T3"/>
      <sheetName val="T3 (2)"/>
      <sheetName val="T3 (3)"/>
      <sheetName val="T3 (4)"/>
      <sheetName val="T4"/>
      <sheetName val="T4 (2)"/>
      <sheetName val="T4 (3)"/>
      <sheetName val="chitiet do dang (2)"/>
      <sheetName val="Sheet1 (2)"/>
      <sheetName val="Sheet99"/>
      <sheetName val="3 (2)"/>
      <sheetName val="PHT"/>
      <sheetName val="PTXD"/>
      <sheetName val="QTHDGK"/>
      <sheetName val="GTUV"/>
      <sheetName val="TEMPT"/>
      <sheetName val="TEMPT (2)"/>
      <sheetName val="DanhMuc"/>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refreshError="1"/>
      <sheetData sheetId="506" refreshError="1"/>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refreshError="1"/>
      <sheetData sheetId="522" refreshError="1"/>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tong"/>
      <sheetName val="DM_MTC"/>
      <sheetName val="bia"/>
      <sheetName val="SL_khoitao"/>
      <sheetName val="TH_KP_CT(1)"/>
      <sheetName val="D_GIA"/>
      <sheetName val="DM_248"/>
      <sheetName val="DZ_22"/>
      <sheetName val="t_ke_22"/>
      <sheetName val="CT_DZ22"/>
      <sheetName val="DM_TBA"/>
      <sheetName val="TBA"/>
      <sheetName val="t_ke_tba"/>
      <sheetName val="CT_TBA"/>
      <sheetName val="dz-04"/>
      <sheetName val="t_ke_04"/>
      <sheetName val="CT_DZ0,4"/>
      <sheetName val="CT-THNGHIEM"/>
      <sheetName val="VC_2"/>
      <sheetName val="Gia_VC"/>
      <sheetName val="DG_DZ"/>
      <sheetName val="BOCDO"/>
      <sheetName val="mong"/>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THAYCTO "/>
      <sheetName val="Sheet2"/>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PANEL 南區焚化爐"/>
      <sheetName val="NEW-PANEL"/>
      <sheetName val="MV-PANEL"/>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Bieu1-LDTN"/>
      <sheetName val="Bieu 2a"/>
      <sheetName val="Bieu 2b"/>
      <sheetName val="Bieu 2c"/>
      <sheetName val="Bieu 3"/>
      <sheetName val="Bieu 4a"/>
      <sheetName val="Bieu 4b"/>
      <sheetName val="Bieu 4c-1"/>
      <sheetName val="Bieu 4c-2"/>
      <sheetName val="Bieu 5"/>
      <sheetName val="Bieu 6"/>
      <sheetName val="TDKT"/>
      <sheetName val="Sheet2"/>
      <sheetName val="Sheet3"/>
      <sheetName val="Tong San luong"/>
      <sheetName val="TQT"/>
      <sheetName val="Tong Quyettoan"/>
      <sheetName val="Quyettoan 2001"/>
      <sheetName val="TT tam ung"/>
      <sheetName val="QT thue 2001"/>
      <sheetName val="P bo CPC 2001"/>
      <sheetName val="PB KHTS 2001"/>
      <sheetName val="Dieuchinh thueVAT"/>
      <sheetName val="TONG HOP K L"/>
      <sheetName val="KLPSINH"/>
      <sheetName val="Bang PTKL-Luu"/>
      <sheetName val="Bang PTKL"/>
      <sheetName val="Tuan BCao"/>
      <sheetName val="KLNBA"/>
      <sheetName val="Theo doi Ranh"/>
      <sheetName val="Ranh 1"/>
      <sheetName val="Ranh"/>
      <sheetName val="KLTT"/>
      <sheetName val="cong411-415+500"/>
      <sheetName val="cong406-410"/>
      <sheetName val="116-128-cavico"/>
      <sheetName val="TKL"/>
      <sheetName val="KY TT"/>
      <sheetName val="KLBCCTY Cong"/>
      <sheetName val="TTKL VIA 2 NBA"/>
      <sheetName val="TTKL- TAM BAN 408"/>
      <sheetName val="KLVTU"/>
      <sheetName val="Phan dap K95"/>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Form3m"/>
      <sheetName val="FormCaoDo"/>
      <sheetName val="GOC-SB2"/>
      <sheetName val="1"/>
      <sheetName val="2"/>
      <sheetName val="3"/>
      <sheetName val="4"/>
      <sheetName val="5"/>
      <sheetName val="6"/>
      <sheetName val="7"/>
      <sheetName val="8"/>
      <sheetName val="9"/>
      <sheetName val="10"/>
      <sheetName val="11"/>
      <sheetName val="12"/>
      <sheetName val="13"/>
      <sheetName val="14"/>
      <sheetName val="15"/>
      <sheetName val="16"/>
      <sheetName val="17"/>
      <sheetName val="Dung"/>
      <sheetName val="Sheet11"/>
      <sheetName val="Sheet12"/>
      <sheetName val="Congty"/>
      <sheetName val="VPPN"/>
      <sheetName val="XN74"/>
      <sheetName val="XN54"/>
      <sheetName val="XN33"/>
      <sheetName val="NK96"/>
      <sheetName val="XL4Test5"/>
      <sheetName val="Gia VL"/>
      <sheetName val="Bang gia ca may"/>
      <sheetName val="Bang luong CB"/>
      <sheetName val="Bang P.tich CT"/>
      <sheetName val="D.toan chi tiet"/>
      <sheetName val="Bang TH Dtoan"/>
      <sheetName val="XXXXXXXX"/>
      <sheetName val="KHthuvon T3-2003"/>
      <sheetName val="KHThuvonT4-2003"/>
      <sheetName val="THuchienKHTVQI-2003"/>
      <sheetName val="KHTV Q2-2003"/>
      <sheetName val="Thang5-03"/>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T3"/>
      <sheetName val="KCT moi"/>
      <sheetName val="KCT moi (2)"/>
      <sheetName val="Hoi"/>
      <sheetName val="T4"/>
      <sheetName val="T5"/>
      <sheetName val="Quytien mat2003 baocao)"/>
      <sheetName val="T4 (2)"/>
      <sheetName val="T6"/>
      <sheetName val="T6Bich"/>
      <sheetName val="ccdc"/>
      <sheetName val="pbnvlieu"/>
      <sheetName val="NKNVLIEUBSUNG"/>
      <sheetName val="pbcpqlq4"/>
      <sheetName val="pbcpchung"/>
      <sheetName val="pbccdcDUNG"/>
      <sheetName val="NVLQ1+2,03"/>
      <sheetName val="CCDCQ1+2.03"/>
      <sheetName val="1421Q1+2"/>
      <sheetName val="XXXXXXX0"/>
      <sheetName val="KM0+KM1"/>
      <sheetName val="KM1+KM2"/>
      <sheetName val="KM2+KM3"/>
      <sheetName val="Nen-Mat"/>
      <sheetName val="Ho ga"/>
      <sheetName val="Ho thu"/>
      <sheetName val=" Kl ranh kin BT, H30"/>
      <sheetName val="1.2-Kluong bo via &amp; rdan"/>
      <sheetName val="2.2-Kluong lat he"/>
      <sheetName val="BIA KP"/>
      <sheetName val="Chart1"/>
      <sheetName val="Phantich"/>
      <sheetName val="Toan_DA"/>
      <sheetName val="2004"/>
      <sheetName val="2005"/>
      <sheetName val="D_GIA"/>
      <sheetName val="SL_khoitao"/>
      <sheetName val="tong hop"/>
      <sheetName val="phan tich DG"/>
      <sheetName val="gia vat lieu"/>
      <sheetName val="gia xe may"/>
      <sheetName val="gia nhan cong"/>
      <sheetName val="5 nam (tach)"/>
      <sheetName val="5 nam (tach) (2)"/>
      <sheetName val="KH 2003"/>
      <sheetName val="PC"/>
      <sheetName val="Ph-Thu"/>
      <sheetName val="Ph-Thu (2)"/>
      <sheetName val="PC (2)"/>
      <sheetName val="Chart2"/>
      <sheetName val="PC (3)"/>
      <sheetName val="Tonghop30.9"/>
      <sheetName val="Tonghop15.7"/>
      <sheetName val="Tonghop30.6"/>
      <sheetName val="Tonghop30.4"/>
      <sheetName val="Tonghop30.2"/>
      <sheetName val="Tonghop31.12"/>
      <sheetName val="CPQl"/>
      <sheetName val="DBDAN"/>
      <sheetName val="CTCCN"/>
      <sheetName val="TDC"/>
      <sheetName val="Daotao"/>
      <sheetName val="Quang Tri"/>
      <sheetName val="TTHue"/>
      <sheetName val="Da Nang"/>
      <sheetName val="Quang Nam"/>
      <sheetName val="Quang Ngai"/>
      <sheetName val="TH DH-QN"/>
      <sheetName val="KP HD"/>
      <sheetName val="DB HD"/>
      <sheetName val="TH"/>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Hop (2)"/>
      <sheetName val="phÐp 99"/>
      <sheetName val="Nghi s¬n (2)"/>
      <sheetName val="kt1 (2)"/>
      <sheetName val="Tiepthi"/>
      <sheetName val="THop"/>
      <sheetName val="Cau 100 tan"/>
      <sheetName val="UongBi (2)"/>
      <sheetName val="UongBi"/>
      <sheetName val="tgd"/>
      <sheetName val="HDQT"/>
      <sheetName val="tc"/>
      <sheetName val="tv"/>
      <sheetName val="qlm"/>
      <sheetName val=" dngoai"/>
      <sheetName val="hchi"/>
      <sheetName val="dd"/>
      <sheetName val="kh"/>
      <sheetName val=" thidua"/>
      <sheetName val="bv"/>
      <sheetName val="lxe"/>
      <sheetName val="kt"/>
      <sheetName val="kt1"/>
      <sheetName val="vhan"/>
      <sheetName val="Tuvan1"/>
      <sheetName val="Tuvan2"/>
      <sheetName val="KOBE150T"/>
      <sheetName val=" cogioi"/>
      <sheetName val="HPhong"/>
      <sheetName val="xnk"/>
      <sheetName val="CNTT"/>
      <sheetName val="Doanphi"/>
      <sheetName val="NEW_PANEL"/>
      <sheetName val="THAYCTO "/>
      <sheetName val="Ma"/>
      <sheetName val="Tonghop"/>
      <sheetName val="BQTPT"/>
      <sheetName val="BQTVT"/>
      <sheetName val="NKBH"/>
      <sheetName val="NH"/>
      <sheetName val="HToan"/>
      <sheetName val="NKPT"/>
      <sheetName val="QTPhoto"/>
      <sheetName val="No Photo"/>
      <sheetName val="TL"/>
      <sheetName val="NKVitinh"/>
      <sheetName val="QTVitinh"/>
      <sheetName val="No vitinh"/>
      <sheetName val="Luong"/>
      <sheetName val="XNCN"/>
      <sheetName val="tuan"/>
      <sheetName val="thang"/>
      <sheetName val="Soluong"/>
      <sheetName val="Ton"/>
      <sheetName val="BCNo"/>
      <sheetName val="Theno"/>
      <sheetName val="Sochi"/>
      <sheetName val="giaotien"/>
      <sheetName val="DGT"/>
      <sheetName val="Hagia"/>
      <sheetName val="duchai"/>
      <sheetName val="Congno2002va2003"/>
      <sheetName val="TK331A"/>
      <sheetName val="TK131B"/>
      <sheetName val="TK131A"/>
      <sheetName val="TK 331c1"/>
      <sheetName val="TK331C"/>
      <sheetName val="CT331-2003"/>
      <sheetName val="CT 331"/>
      <sheetName val="CT131-2003"/>
      <sheetName val="CT 131"/>
      <sheetName val="TK331B"/>
      <sheetName val="KHOI LUONG"/>
      <sheetName val="DSKH HN"/>
      <sheetName val="NKY "/>
      <sheetName val="DS-TT"/>
      <sheetName val=" HN NHAP"/>
      <sheetName val="KHO HN"/>
      <sheetName val="CNO "/>
      <sheetName val="Sheet4"/>
      <sheetName val="ton tam"/>
      <sheetName val="Thep hinh"/>
      <sheetName val="p-in"/>
      <sheetName val="504"/>
      <sheetName val="807"/>
      <sheetName val="809"/>
      <sheetName val="801"/>
      <sheetName val="10-3"/>
      <sheetName val="CAVICO"/>
      <sheetName val="SD7"/>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cong40_x0016_-410"/>
      <sheetName val="DTCT"/>
      <sheetName val="PTVT"/>
      <sheetName val="THDT"/>
      <sheetName val="THVT"/>
      <sheetName val="THGT"/>
      <sheetName val="[heet30"/>
      <sheetName val="BL01"/>
      <sheetName val="BL02"/>
      <sheetName val="BL03"/>
      <sheetName val=""/>
      <sheetName val="_x0012_2-9"/>
      <sheetName val="NK4-QT"/>
      <sheetName val="NK5-QT"/>
      <sheetName val="QT4"/>
      <sheetName val="NT2"/>
      <sheetName val="NT2+2"/>
      <sheetName val="NT3"/>
      <sheetName val="NT3+2"/>
      <sheetName val="NT4"/>
      <sheetName val="nt 02 ntien cong ty lan 03  "/>
      <sheetName val="nt 02chua ntien cong ty lan 03 "/>
      <sheetName val="nt 04 ntien cong ty lan 03  "/>
      <sheetName val="nt 04chua ntien cong ty lan 03"/>
      <sheetName val="nt 05 ntien cong ty lan 03 "/>
      <sheetName val="nt 05  chuantien cong ty lan 03"/>
      <sheetName val="gia vat mieu"/>
      <sheetName val="K255 SBasa"/>
      <sheetName val="C.TIEU"/>
      <sheetName val="KQ (2)"/>
      <sheetName val="T.HAO"/>
      <sheetName val="T.HAO (2)"/>
      <sheetName val="KHbanhang"/>
      <sheetName val="CPSX"/>
      <sheetName val="QLDN"/>
      <sheetName val="T.Luong"/>
      <sheetName val="GTCX(Zx)"/>
      <sheetName val="W200x250"/>
      <sheetName val="DH200x250"/>
      <sheetName val="RT-G200x250"/>
      <sheetName val="T-250x400"/>
      <sheetName val="K-CT200x200"/>
      <sheetName val="TL-200x300"/>
      <sheetName val="400x400"/>
      <sheetName val="300x300"/>
      <sheetName val="T.Hao(1)"/>
      <sheetName val="TSCD"/>
      <sheetName val="CPNLTT"/>
      <sheetName val="NCTT"/>
      <sheetName val="LAI VAY"/>
      <sheetName val="641"/>
      <sheetName val="642"/>
      <sheetName val="CPSXKD"/>
      <sheetName val="GTmen"/>
      <sheetName val="K.luongSP"/>
      <sheetName val="BAI.MEN-Xuong"/>
      <sheetName val="KHDT"/>
      <sheetName val="KHGT"/>
      <sheetName val="KHDT(1)"/>
      <sheetName val="KHDT(2)"/>
      <sheetName val="SX-TT"/>
      <sheetName val="CL "/>
      <sheetName val="LDTL"/>
      <sheetName val="KHSCL"/>
      <sheetName val="BAO HO LD"/>
      <sheetName val="K-HAO"/>
      <sheetName val="CPC"/>
      <sheetName val="LNKD"/>
      <sheetName val="SK"/>
      <sheetName val="TRA NO"/>
      <sheetName val="CTTH"/>
      <sheetName val="VLD"/>
      <sheetName val="VLD_Phuong"/>
      <sheetName val="BCKQSXKD"/>
      <sheetName val="CANDOIKT"/>
      <sheetName val="BC LUU CHUYEN TTE"/>
      <sheetName val="BCKQHDSX -KD"/>
      <sheetName val="BANGCDKT"/>
      <sheetName val="BCDKT (CU)"/>
      <sheetName val="BCLCT.TE"/>
      <sheetName val="KH .BANHANG"/>
      <sheetName val="GIAVONHANGBAN"/>
      <sheetName val="C.PHISANXUAT"/>
      <sheetName val="CHIPHI HOATDONG"/>
      <sheetName val="KMTAICHINHBATTHUONG"/>
      <sheetName val="Tinhtoanchitiettaichinh"/>
      <sheetName val="kehoachdautu"/>
      <sheetName val="ctTBA"/>
      <sheetName val="T1"/>
      <sheetName val="T2"/>
      <sheetName val="kh Òv-10"/>
      <sheetName val="k`28-10"/>
      <sheetName val="Sheet5"/>
      <sheetName val="Sheet6"/>
      <sheetName val="Sheet7"/>
      <sheetName val="Sheet8"/>
      <sheetName val="Sheet9"/>
      <sheetName val="Sheet10"/>
      <sheetName val="Sheet13"/>
      <sheetName val="Sheet14"/>
      <sheetName val="Sheet15"/>
      <sheetName val="Sheet16"/>
      <sheetName val="CP -141"/>
      <sheetName val="CPhi"/>
      <sheetName val="CP1"/>
      <sheetName val="GVXL5"/>
      <sheetName val="CPXL1"/>
      <sheetName val="THOP XL1"/>
      <sheetName val="CPXL5"/>
      <sheetName val="621XL1"/>
      <sheetName val="154XL1"/>
      <sheetName val="Khao PBXL1"/>
      <sheetName val="D154XL5"/>
      <sheetName val="KCCPXL5"/>
      <sheetName val="HTCPXL5"/>
      <sheetName val="TTCPXL5"/>
      <sheetName val="XL1-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Phan dap J95"/>
      <sheetName val="400-415.37"/>
      <sheetName val="KL NR2"/>
      <sheetName val="NR2 565 PQ DQ"/>
      <sheetName val="565 DD"/>
      <sheetName val="M2-415.37"/>
      <sheetName val="Cong"/>
      <sheetName val="507 PQ"/>
      <sheetName val="507 DD"/>
      <sheetName val=" Subbase"/>
      <sheetName val="NR2"/>
      <sheetName val="Bang lu哜ng CB"/>
      <sheetName val="tk131t1 (2)"/>
      <sheetName val="tk331 (3)"/>
      <sheetName val="tk336t1 (5)"/>
      <sheetName val="Ma KH 331 "/>
      <sheetName val="Danh sach (7)"/>
      <sheetName val="Danh sach (8)"/>
      <sheetName val="cong no TD (2)"/>
      <sheetName val="BKCN331-04 (2)"/>
      <sheetName val="BKCN131-04 (3)"/>
      <sheetName val="BKCN336-04 (4)"/>
      <sheetName val="Danh muc ho so luu tru 2002(12)"/>
      <sheetName val="Danh muc ho so luu tru 2002(13)"/>
      <sheetName val="ke SCL (6)"/>
      <sheetName val="ke DTXDCB (7)"/>
      <sheetName val="MTSan (8)"/>
      <sheetName val="Thue 0 ktru "/>
      <sheetName val="Thue 0 ktru  -05 "/>
      <sheetName val="CPhi 50 nam "/>
      <sheetName val="Tra goc vay MTruong "/>
      <sheetName val="ke DC Than (7)"/>
      <sheetName val="kectu  go "/>
      <sheetName val="Hon gai "/>
      <sheetName val="Huong bien "/>
      <sheetName val="NM Sua "/>
      <sheetName val="L Thuc "/>
      <sheetName val="San gat "/>
      <sheetName val="H Chat mo "/>
      <sheetName val="Shaet28"/>
      <sheetName val="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refreshError="1"/>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bia"/>
      <sheetName val="TC"/>
      <sheetName val="NEW-PANEL"/>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TH VL (N)ps"/>
      <sheetName val="TONG HOP VL(b)PS"/>
      <sheetName val="BT V L (N) PS"/>
      <sheetName val="TH VL dien"/>
      <sheetName val="BT VAT LIEU(b)PS"/>
      <sheetName val="BANG  TINH(B)"/>
      <sheetName val="TBIA"/>
      <sheetName val="TH VL (N)"/>
      <sheetName val="BT VAT LIEU (N)"/>
      <sheetName val="BT VAT LIEU(b)"/>
      <sheetName val="BT VAT LIEU (b2)"/>
      <sheetName val="TONG HOP VL(b)"/>
      <sheetName val="KINH PHI"/>
      <sheetName val="BANG  TINH (ps)"/>
      <sheetName val="BANG  TINH(N)"/>
      <sheetName val="BANG  TINH(B)PS"/>
      <sheetName val="BANG  TINH(N)PS"/>
      <sheetName val="BT DIEN"/>
      <sheetName val="DON GIA"/>
      <sheetName val="DM 56"/>
      <sheetName val="TBIA (2)"/>
      <sheetName val="bia"/>
      <sheetName val="T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TH VL (N)ps"/>
      <sheetName val="TONG HOP VL(b)PS"/>
      <sheetName val="BT V L (N) PS"/>
      <sheetName val="TH VL dien"/>
      <sheetName val="BT VAT LIEU(b)PS"/>
      <sheetName val="BANG  TINH(B)"/>
      <sheetName val="TBIA"/>
      <sheetName val="TH VL (N)"/>
      <sheetName val="BT VAT LIEU (N)"/>
      <sheetName val="BT VAT LIEU(b)"/>
      <sheetName val="BT VAT LIEU (b2)"/>
      <sheetName val="TONG HOP VL(b)"/>
      <sheetName val="KINH PHI"/>
      <sheetName val="BANG  TINH (ps)"/>
      <sheetName val="BANG  TINH(N)"/>
      <sheetName val="BANG  TINH(B)PS"/>
      <sheetName val="BANG  TINH(N)PS"/>
      <sheetName val="BT DIEN"/>
      <sheetName val="DON GIA"/>
      <sheetName val="DM 56"/>
      <sheetName val="TBIA (2)"/>
      <sheetName val="b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t_ke_22"/>
      <sheetName val="NEW-PANEL"/>
      <sheetName val="Phuphi"/>
      <sheetName val="D_GIA"/>
      <sheetName val="SL_khoitao"/>
      <sheetName val="DM 56"/>
      <sheetName val="bangkelan3"/>
      <sheetName val="bangke lan1"/>
      <sheetName val="thop (2)"/>
      <sheetName val="Chart1"/>
      <sheetName val="thop"/>
      <sheetName val="bangke"/>
      <sheetName val="00000000"/>
      <sheetName val="10000000"/>
      <sheetName val="20000000"/>
      <sheetName val="30000000"/>
      <sheetName val="chaydeo"/>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sheetData sheetId="13"/>
      <sheetData sheetId="14"/>
      <sheetData sheetId="15"/>
      <sheetData sheetId="1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may"/>
      <sheetName val="mbatrg"/>
      <sheetName val="MBANG"/>
      <sheetName val="dz"/>
      <sheetName val="tubu"/>
      <sheetName val="bia"/>
      <sheetName val="Bdo1"/>
      <sheetName val="Bdo2"/>
      <sheetName val="Bdo3"/>
      <sheetName val="Bdo4"/>
      <sheetName val="b1"/>
      <sheetName val="b2"/>
      <sheetName val="b4"/>
      <sheetName val="b3"/>
      <sheetName val="b5"/>
      <sheetName val="b6"/>
      <sheetName val="B7a"/>
      <sheetName val="B7b"/>
      <sheetName val="b8"/>
      <sheetName val="b9"/>
      <sheetName val="b10"/>
      <sheetName val="b11"/>
      <sheetName val="b12"/>
      <sheetName val="B13a"/>
      <sheetName val="b14"/>
      <sheetName val="B13b"/>
      <sheetName val="b15"/>
      <sheetName val="B16"/>
      <sheetName val="B17"/>
      <sheetName val="B18"/>
      <sheetName val="B19"/>
      <sheetName val="B20"/>
      <sheetName val="B_20"/>
      <sheetName val="B21"/>
      <sheetName val="B22"/>
      <sheetName val="XL4Poppy"/>
      <sheetName val="B1-1"/>
      <sheetName val="B2-1"/>
      <sheetName val="B3-1"/>
      <sheetName val="B4-1"/>
      <sheetName val="B5-1"/>
      <sheetName val="B6-1"/>
      <sheetName val="B7-1"/>
      <sheetName val="B8-1"/>
      <sheetName val="t_ke_22"/>
      <sheetName val="NEW-PANEL"/>
      <sheetName val="DM 5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results"/>
      <sheetName val="T_50"/>
      <sheetName val="T_25"/>
      <sheetName val="Lke_HA"/>
      <sheetName val="LK_HA"/>
      <sheetName val="LK_SD"/>
      <sheetName val="Lke_TA"/>
      <sheetName val="LK_TA"/>
      <sheetName val="Tk_TA"/>
      <sheetName val="Sheet1"/>
      <sheetName val="Sheet4"/>
      <sheetName val="LK_HA1"/>
      <sheetName val="Sheet3"/>
      <sheetName val="Tong_ke"/>
      <sheetName val="Ban_ve"/>
      <sheetName val="So_do"/>
      <sheetName val="may"/>
      <sheetName val="t_ke_2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CPV"/>
      <sheetName val="DGCM"/>
      <sheetName val="TL-I"/>
      <sheetName val="chitiet"/>
      <sheetName val="THG"/>
      <sheetName val="XL4Poppy"/>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XXXXXXXX"/>
      <sheetName val="KHQ II"/>
      <sheetName val="00000000"/>
      <sheetName val="Gia VL"/>
      <sheetName val="Bang gia ca may"/>
      <sheetName val="Bang luong CB"/>
      <sheetName val="Bang P.tich CT"/>
      <sheetName val="D.toan chi tiet"/>
      <sheetName val="Bang TH Dtoan"/>
      <sheetName val="nhap"/>
      <sheetName val="TL3-2002"/>
      <sheetName val="9015"/>
      <sheetName val="0502"/>
      <sheetName val="2213"/>
      <sheetName val="7270"/>
      <sheetName val="8672"/>
      <sheetName val="3027"/>
      <sheetName val="3810"/>
      <sheetName val="8523"/>
      <sheetName val="MAU"/>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VENDOR-QUKTES"/>
      <sheetName val="kl"/>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T Cap phoi"/>
      <sheetName val="btnhtrung"/>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chi tiet "/>
      <sheetName val="chi tiet huong"/>
      <sheetName val="TH"/>
      <sheetName val="TH (2)"/>
      <sheetName val="HR SWGR &amp; MCC"/>
      <sheetName val="Congty"/>
      <sheetName val="VPPN"/>
      <sheetName val="XN74"/>
      <sheetName val="XN54"/>
      <sheetName val="XN33"/>
      <sheetName val="NK96"/>
      <sheetName val="XL4Test5"/>
      <sheetName val="Che co"/>
      <sheetName val="chiet tinh che co"/>
      <sheetName val="ban cao"/>
      <sheetName val="Chiet tinh bancao"/>
      <sheetName val="ban cuon"/>
      <sheetName val="chiet tinh ban cuon"/>
      <sheetName val="ban lai"/>
      <sheetName val="chiet tinh ban lai"/>
      <sheetName val="na khoa"/>
      <sheetName val="chiet tinh nakhoa"/>
      <sheetName val="na ngam"/>
      <sheetName val="chiet tinh nangam"/>
      <sheetName val="chiet tinh phia lem"/>
      <sheetName val="phi lem"/>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5 nam (tach)"/>
      <sheetName val="5 nam (tach) (2)"/>
      <sheetName val="KH 2003"/>
      <sheetName val="10000000"/>
      <sheetName val="20000000"/>
      <sheetName val="tong hop"/>
      <sheetName val="phan tich DG"/>
      <sheetName val="gia vat lieu"/>
      <sheetName val="gia xe may"/>
      <sheetName val="gia nhan cong"/>
      <sheetName val="ᄀ_x0000__x0000_䅀ᄀ_x0000__x0000_䅀ᄀ_x0000__x0000_䅀ᄀ_x0000__x0000_䅀ᄀ_x0000__x0000_䅀_x0000_䅀ᘀŀ_x0000_䅀ᘀŀ_x0000_䅀ᘀ"/>
      <sheetName val="ThietKe"/>
      <sheetName val="HoSoMT"/>
      <sheetName val="GiamSat"/>
      <sheetName val="ThamDinhTKKT"/>
      <sheetName val="ThamDinhDT"/>
      <sheetName val="QLDA"/>
      <sheetName val="TM"/>
      <sheetName val="TM (2)"/>
      <sheetName val="KPTH"/>
      <sheetName val="KPTH (2)"/>
      <sheetName val="Noi Suy"/>
      <sheetName val="Bia"/>
      <sheetName val="Bia (2)"/>
      <sheetName val="Gia NC"/>
      <sheetName val="00000001"/>
      <sheetName val="00000002"/>
      <sheetName val="30000000"/>
      <sheetName val="DC1605"/>
      <sheetName val="DcnamTV"/>
      <sheetName val="ppnamdaibieu"/>
      <sheetName val="TyleAdreyanop"/>
      <sheetName val="ppAdreyanop"/>
      <sheetName val="ketqua"/>
      <sheetName val="maxminth"/>
      <sheetName val="KM20-21"/>
      <sheetName val="KM21-22"/>
      <sheetName val="KM22-23"/>
      <sheetName val="KM23-24"/>
      <sheetName val="KM24-25"/>
      <sheetName val="KM25-26"/>
      <sheetName val="KM26-27"/>
      <sheetName val="KM27-28"/>
      <sheetName val="KM28-29"/>
      <sheetName val="TCB2km27-28(T)"/>
      <sheetName val="TCB2km27-28 (R)"/>
      <sheetName val="Dautu"/>
      <sheetName val="Dautu1"/>
      <sheetName val="BaDinh"/>
      <sheetName val="BaDinh1"/>
      <sheetName val="Nongnghiep"/>
      <sheetName val="Nongnghiep 1"/>
      <sheetName val="BaDinhvay"/>
      <sheetName val="BaDinhvay1"/>
      <sheetName val="Dautuvay"/>
      <sheetName val="BaDinhtrano"/>
      <sheetName val="Daututrano"/>
      <sheetName val="Tranodaihan"/>
      <sheetName val="Tranodaihan 1"/>
      <sheetName val="Daututhang6"/>
      <sheetName val="Daututhang7"/>
      <sheetName val="Daututhang8"/>
      <sheetName val="Daututhang9"/>
      <sheetName val="Daututhang10 "/>
      <sheetName val="Daututhang11"/>
      <sheetName val="Daututhang12"/>
      <sheetName val="BaDinhthang6"/>
      <sheetName val="BaDinhthang7"/>
      <sheetName val="BaDinhthang8"/>
      <sheetName val="BaDinhthang9"/>
      <sheetName val="BaDinhthang10"/>
      <sheetName val="BaDinhthang11"/>
      <sheetName val="BaDinhthang12"/>
      <sheetName val="Nongnghiep8"/>
      <sheetName val="Nongnghiep9"/>
      <sheetName val="Nongnghiep10"/>
      <sheetName val="Nongnghiep11"/>
      <sheetName val="Nongnghiep12"/>
      <sheetName val="Bangkevay"/>
      <sheetName val="UNCBD"/>
      <sheetName val="UNCNN"/>
      <sheetName val="UNCBD1"/>
      <sheetName val="။H 12-1"/>
      <sheetName val="MTO REV_2_ARMOR_"/>
      <sheetName val="TH-CD"/>
      <sheetName val="TH-CDB"/>
      <sheetName val="KL-CD"/>
      <sheetName val="chiakhoi"/>
      <sheetName val="CDP3"/>
      <sheetName val="CD7"/>
      <sheetName val="CD6"/>
      <sheetName val="CD5"/>
      <sheetName val="CD4"/>
      <sheetName val="CD3"/>
      <sheetName val="CD2"/>
      <sheetName val="CD1"/>
      <sheetName val="CDP4"/>
      <sheetName val="CDB5"/>
      <sheetName val="CDB4"/>
      <sheetName val="CDB3"/>
      <sheetName val="CDB2"/>
      <sheetName val="CDB1"/>
      <sheetName val="CDP4(KT)"/>
      <sheetName val="CDB5(KT)"/>
      <sheetName val="CDB4(KT)"/>
      <sheetName val="CDB3(KT)"/>
      <sheetName val="CDB2(KT)"/>
      <sheetName val="CDB1(KT)"/>
      <sheetName val="DTCT"/>
      <sheetName val="PTVT"/>
      <sheetName val="THDT"/>
      <sheetName val="THVT"/>
      <sheetName val="THGT"/>
      <sheetName val="Km63 Ql8A"/>
      <sheetName val="BSQL8"/>
      <sheetName val="QL7t6"/>
      <sheetName val="BSQL7"/>
      <sheetName val="Dchau"/>
      <sheetName val="BSDien chau"/>
      <sheetName val="LTG"/>
      <sheetName val="L GT"/>
      <sheetName val="L lai xe"/>
      <sheetName val="XD1"/>
      <sheetName val="XD2"/>
      <sheetName val="XD3"/>
      <sheetName val="Xmay"/>
      <sheetName val="ong sang"/>
      <sheetName val="OS"/>
      <sheetName val="Thue ng"/>
      <sheetName val="THL"/>
      <sheetName val="Tr BH"/>
      <sheetName val="km66 ql8a"/>
      <sheetName val="Vuot ql1a"/>
      <sheetName val="BS vuot 1A"/>
      <sheetName val="Tru BH"/>
      <sheetName val="BSQL7A"/>
      <sheetName val="RUILDING ELE."/>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Duong cong vu hci (9;) (2)"/>
      <sheetName val=""/>
      <sheetName val="Sheet!4"/>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WEATHER P_x0003__x0000_OF LTG. &amp; ROD LTG."/>
      <sheetName val="NC"/>
      <sheetName val="dgnc1"/>
      <sheetName val="Gia VL den chan CT"/>
      <sheetName val="VL"/>
      <sheetName val="Khoi_Luong"/>
      <sheetName val="Don_Gia"/>
      <sheetName val="TB"/>
      <sheetName val="BT-Vua"/>
      <sheetName val="PHU LUC"/>
      <sheetName val="Hoan ã,anh"/>
      <sheetName val="TH4"/>
      <sheetName val="TB4"/>
      <sheetName val="CT4"/>
      <sheetName val="CT3"/>
      <sheetName val="TH3"/>
      <sheetName val="TB3"/>
      <sheetName val="CT2"/>
      <sheetName val="TH2"/>
      <sheetName val="TB2"/>
      <sheetName val="CT1"/>
      <sheetName val="TH1"/>
      <sheetName val="TB1"/>
      <sheetName val="TK111"/>
      <sheetName val="thang 1"/>
      <sheetName val="Thang 2"/>
      <sheetName val="thang 3"/>
      <sheetName val="thang 4"/>
      <sheetName val="thang 5"/>
      <sheetName val="thang 6"/>
      <sheetName val="thang 7"/>
      <sheetName val="gia nhan cong_x0000__x0000__x0000__x0000__x0000__x0000__x0000__x0000__x0000__x0000__x0000__x0000_傰_x0000__x0004__x0000__x0000_"/>
      <sheetName val="20000000_x0000__x0000__x0000__x0000__x0000__x0000__x0000__x0000__x0000__x0000__x0000_♸Ģ_x0000__x0004__x0000__x0000__x0000__x0000__x0000__x0000_怨Ģ"/>
      <sheetName val="04000002"/>
      <sheetName val="Du toan"/>
      <sheetName val="Phan tich vat tu"/>
      <sheetName val="Tong hop vat tu"/>
      <sheetName val="Tong hop gia"/>
      <sheetName val="Vat tu"/>
      <sheetName val="Tro giup"/>
      <sheetName val="Nhan cong"/>
      <sheetName val="May thi cong"/>
      <sheetName val="Chi phi chung"/>
      <sheetName val="Config"/>
      <sheetName val="DT"/>
      <sheetName val="CP"/>
      <sheetName val="BCT6"/>
      <sheetName val="T9"/>
      <sheetName val="T6"/>
      <sheetName val="T3"/>
      <sheetName val="T2"/>
      <sheetName val="T1"/>
      <sheetName val="T5"/>
      <sheetName val="Chart1"/>
      <sheetName val="Duong cong vၵ hcm (7)"/>
      <sheetName val="chiet tinhçan cuon"/>
      <sheetName val="K259 Subbase_x0000__x0000__x0000__x0000__x0000__x0000__x0000__x0000__x0000__x0000__x0000_悰ĺ_x0000__x0004__x0000__x0000__x0000__x0000_"/>
      <sheetName val="MTO REV..............nRE)"/>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DcfamTV"/>
      <sheetName val="chi tiet huïng"/>
      <sheetName val="luong 2"/>
      <sheetName val="luong3"/>
      <sheetName val="luong4"/>
      <sheetName val="km345+410-km345+500 (6)"/>
      <sheetName val="B䁏X"/>
      <sheetName val="T4"/>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NEW-PAN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refreshError="1"/>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refreshError="1"/>
      <sheetData sheetId="473" refreshError="1"/>
      <sheetData sheetId="474" refreshError="1"/>
      <sheetData sheetId="475"/>
      <sheetData sheetId="476"/>
      <sheetData sheetId="477"/>
      <sheetData sheetId="478"/>
      <sheetData sheetId="479"/>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sheetData sheetId="572"/>
      <sheetData sheetId="573"/>
      <sheetData sheetId="574"/>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sheetData sheetId="587"/>
      <sheetData sheetId="588"/>
      <sheetData sheetId="589" refreshError="1"/>
      <sheetData sheetId="590" refreshError="1"/>
      <sheetData sheetId="591" refreshError="1"/>
      <sheetData sheetId="592" refreshError="1"/>
      <sheetData sheetId="593"/>
      <sheetData sheetId="594"/>
      <sheetData sheetId="595" refreshError="1"/>
      <sheetData sheetId="596"/>
      <sheetData sheetId="597"/>
      <sheetData sheetId="598"/>
      <sheetData sheetId="599"/>
      <sheetData sheetId="600"/>
      <sheetData sheetId="60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Sheet4"/>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km248"/>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5"/>
      <sheetName val="DB"/>
      <sheetName val="XXXXXXXX"/>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ong_ke"/>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Song trai"/>
      <sheetName val="Dinh+ha nha"/>
      <sheetName val="PTLK"/>
      <sheetName val="NG k"/>
      <sheetName val="THcong"/>
      <sheetName val="BHXH"/>
      <sheetName val="BHXH12"/>
      <sheetName val="Sheet8"/>
      <sheetName val="Sheet9"/>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HVDT"/>
      <sheetName val="NCLD"/>
      <sheetName val="MMTB"/>
      <sheetName val="CFSX"/>
      <sheetName val="KQ"/>
      <sheetName val="DTSL"/>
      <sheetName val="XDCBK"/>
      <sheetName val="KHTSCD"/>
      <sheetName val="XDCB"/>
      <sheetName val="Sheet6"/>
      <sheetName val="Trich Ngang"/>
      <sheetName val="Danh sach Rieng"/>
      <sheetName val="Dia Diem Thuc Tap"/>
      <sheetName val="De Tai Thuc Tap"/>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b1"/>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Congty"/>
      <sheetName val="VPPN"/>
      <sheetName val="XN74"/>
      <sheetName val="XN54"/>
      <sheetName val="XN33"/>
      <sheetName val="NK96"/>
      <sheetName val="XL4Test5"/>
      <sheetName val="phan tich DG"/>
      <sheetName val="gia vat lieu"/>
      <sheetName val="gia xe may"/>
      <sheetName val="gia nhan cong"/>
      <sheetName val="KM"/>
      <sheetName val="KHOANMUC"/>
      <sheetName val="QTNC"/>
      <sheetName val="CPQL"/>
      <sheetName val="SANLUONG"/>
      <sheetName val="SSCP-SL"/>
      <sheetName val="CPSX"/>
      <sheetName val="CDSL (2)"/>
      <sheetName val="F ThanhTri"/>
      <sheetName val="F Gialam"/>
      <sheetName val="DG"/>
      <sheetName val="TH dam"/>
      <sheetName val="SX dam"/>
      <sheetName val="LD dam"/>
      <sheetName val="Bang gia VL"/>
      <sheetName val="Gia NC"/>
      <sheetName val="Gia may"/>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XXXXXX_xda24_X"/>
      <sheetName val="Tonghop"/>
      <sheetName val="Sheet7"/>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HVt "/>
      <sheetName val="D1"/>
      <sheetName val="D2"/>
      <sheetName val="D3"/>
      <sheetName val="D4"/>
      <sheetName val="D5"/>
      <sheetName val="D6"/>
      <sheetName val="Tay ninh"/>
      <sheetName val="A.Duc"/>
      <sheetName val="TH"/>
      <sheetName val="TH2003"/>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socai2003-6tc"/>
      <sheetName val="SCT Cong trinh"/>
      <sheetName val="06-2003 (2)"/>
      <sheetName val="CDPS 6tc"/>
      <sheetName val="SCT Nha thau"/>
      <sheetName val="socai2003 (6tc)dp"/>
      <sheetName val="socai2003 (6tc)"/>
      <sheetName val="CDPS 6tc (2)"/>
      <sheetName val="20000000"/>
      <sheetName val="Thau"/>
      <sheetName val="CT-BT"/>
      <sheetName val="Xa"/>
      <sheetName val="TH du toan "/>
      <sheetName val="Du toan "/>
      <sheetName val="C.Tinh"/>
      <sheetName val="TK_cap"/>
      <sheetName val="Sheet10"/>
      <sheetName val="CT 03"/>
      <sheetName val="TH 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 KQTH quy hoach 135"/>
      <sheetName val="Bao cao KQTH quy hoach 135"/>
      <sheetName val="Co~g hop 1,5x1,5"/>
      <sheetName val="HD1"/>
      <sheetName val="HD4"/>
      <sheetName val="HD3"/>
      <sheetName val="HD5"/>
      <sheetName val="HD7"/>
      <sheetName val="HD6"/>
      <sheetName val="HD2"/>
      <sheetName val="T03 - 03"/>
      <sheetName val="AncaT03"/>
      <sheetName val="THL T03"/>
      <sheetName val="TTBC T03"/>
      <sheetName val="Luong noi Bo - T3"/>
      <sheetName val="Tong hop - T3"/>
      <sheetName val="Thuong Quy 3"/>
      <sheetName val="LBS"/>
      <sheetName val="Phu cap trach nhiem"/>
      <sheetName val="DATA"/>
      <sheetName val="CV di trong  dong"/>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amPha"/>
      <sheetName val="MongCai"/>
      <sheetName val="30000000"/>
      <sheetName val="40000000"/>
      <sheetName val="50000000"/>
      <sheetName val="60000000"/>
      <sheetName val="70000000"/>
      <sheetName val="TH_BQ"/>
      <sheetName val="[IBASE2.XLSѝTNHNoi"/>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Nhap_lieu"/>
      <sheetName val="Khoiluong"/>
      <sheetName val="Vattu"/>
      <sheetName val="Trungchuyen"/>
      <sheetName val="Bu"/>
      <sheetName val="Chitiet"/>
      <sheetName val="Nhap lieu"/>
      <sheetName val="PGT"/>
      <sheetName val="Tien dien"/>
      <sheetName val="Thue GTGT"/>
      <sheetName val="Tkedotuoi"/>
      <sheetName val="Tkebactho"/>
      <sheetName val="nhan su"/>
      <sheetName val="2020"/>
      <sheetName val="luong cty"/>
      <sheetName val="bangluong"/>
      <sheetName val="Tkecong"/>
      <sheetName val="thunhap03"/>
      <sheetName val="thungoaiSCTX"/>
      <sheetName val="TRICH73"/>
      <sheetName val="bcth 05-04"/>
      <sheetName val="baocao 05-04"/>
      <sheetName val="bcth04-04"/>
      <sheetName val="baocao04-04"/>
      <sheetName val="bcth03-04"/>
      <sheetName val="baocao03-04"/>
      <sheetName val="bcth02-04"/>
      <sheetName val="baocao02-04"/>
      <sheetName val="bcth01-04"/>
      <sheetName val="baocao01-04"/>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K H.T.T5"/>
      <sheetName val="T.K T7"/>
      <sheetName val="TK T6"/>
      <sheetName val="T.K T5"/>
      <sheetName val="Bang thong ke hang ton"/>
      <sheetName val="thong ke "/>
      <sheetName val="T.KT04"/>
      <sheetName val="cn"/>
      <sheetName val="ct"/>
      <sheetName val="Nc"/>
      <sheetName val="pt"/>
      <sheetName val="ql"/>
      <sheetName val="ql (2)"/>
      <sheetName val="4"/>
      <sheetName val="Sheet13"/>
      <sheetName val="Sheet14"/>
      <sheetName val="Sheet15"/>
      <sheetName val="Sheet16"/>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GIA NUOC"/>
      <sheetName val="GIA DIEN THOAI"/>
      <sheetName val="GIA DIEN"/>
      <sheetName val="chiet tinh XD"/>
      <sheetName val="Triet T"/>
      <sheetName val="Phan tich gia"/>
      <sheetName val="pHAN CONG"/>
      <sheetName val="GIA XD"/>
      <sheetName val="Coc 6"/>
      <sheetName val="Deo nai"/>
      <sheetName val="CKD than"/>
      <sheetName val="BT1"/>
      <sheetName val="ma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refreshError="1"/>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refreshError="1"/>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refreshError="1"/>
      <sheetData sheetId="718" refreshError="1"/>
      <sheetData sheetId="719" refreshError="1"/>
      <sheetData sheetId="720"/>
      <sheetData sheetId="72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TONGQT"/>
      <sheetName val="DT-chi tiet"/>
      <sheetName val="TK-HA "/>
      <sheetName val="BANG_T_KE"/>
    </sheetNames>
    <sheetDataSet>
      <sheetData sheetId="0" refreshError="1"/>
      <sheetData sheetId="1" refreshError="1"/>
      <sheetData sheetId="2" refreshError="1"/>
      <sheetData sheetId="3"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CT_XA_dz22"/>
      <sheetName val="MONG"/>
      <sheetName val="TBA_TDIA"/>
      <sheetName val="DZ_35"/>
      <sheetName val="XA_DZ04"/>
      <sheetName val="CHI_TIET"/>
      <sheetName val="V_lieu"/>
      <sheetName val="Sheet6"/>
      <sheetName val="Sheet7"/>
      <sheetName val="Sheet8"/>
      <sheetName val="Sheet9"/>
      <sheetName val="Sheet10"/>
      <sheetName val="Sheet11"/>
      <sheetName val="Sheet13"/>
      <sheetName val="Sheet14"/>
      <sheetName val="Sheet12"/>
      <sheetName val="Sheet15"/>
      <sheetName val="Sheet3"/>
      <sheetName val="Sheet16"/>
      <sheetName val="TK-HA "/>
      <sheetName val="BANG_T_KE"/>
      <sheetName val="DT-chi tiet"/>
      <sheetName val="TONGQ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Tra Tkiem"/>
      <sheetName val="Tien dien"/>
      <sheetName val="Diem thi"/>
      <sheetName val="Thi hoc ky"/>
      <sheetName val="Ban hang"/>
      <sheetName val="Sheet2"/>
      <sheetName val="XL4Test5"/>
      <sheetName val="V_lieu"/>
      <sheetName val="DT-chi tiet"/>
      <sheetName val="TONGQT"/>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 val="Tra Tkiem"/>
      <sheetName val="V_lie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OCDO"/>
      <sheetName val="V_chuyen"/>
      <sheetName val="mong"/>
      <sheetName val="P_cap"/>
      <sheetName val="SL_khoitao"/>
      <sheetName val="p_luc"/>
      <sheetName val="CS-ldt"/>
      <sheetName val="tong"/>
      <sheetName val="TH_KP_CT(2)"/>
      <sheetName val="BANG_T_KE"/>
      <sheetName val="bve"/>
      <sheetName val="VLGOC"/>
      <sheetName val="CT_dz22"/>
      <sheetName val="CT_TBA"/>
      <sheetName val="CT_DZ04"/>
      <sheetName val="CT-THNGHIEM"/>
      <sheetName val="Gia_VC"/>
      <sheetName val="bia"/>
      <sheetName val="dm_nc_dz"/>
      <sheetName val="DM_MTC"/>
      <sheetName val="Be_tong"/>
      <sheetName val="HS_DT"/>
      <sheetName val="dm_tba"/>
      <sheetName val="dm_56"/>
      <sheetName val="DM_248"/>
      <sheetName val="Module1"/>
      <sheetName val="Ten_ct"/>
      <sheetName val="MTO REV.2(ARM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0">
          <cell r="A10" t="str">
            <v>140</v>
          </cell>
          <cell r="B10" t="str">
            <v>Cáöc truûc baïnh håi 5 T</v>
          </cell>
          <cell r="C10" t="str">
            <v>Ca</v>
          </cell>
          <cell r="D10">
            <v>221471</v>
          </cell>
        </row>
        <row r="11">
          <cell r="A11" t="str">
            <v>144</v>
          </cell>
          <cell r="B11" t="str">
            <v>Cáöc truûc baïnh håi 10</v>
          </cell>
          <cell r="C11" t="str">
            <v>Ca</v>
          </cell>
          <cell r="D11">
            <v>459263</v>
          </cell>
        </row>
        <row r="12">
          <cell r="A12" t="str">
            <v>171</v>
          </cell>
          <cell r="B12" t="str">
            <v>Maïy ván û thàng 0,3T</v>
          </cell>
          <cell r="C12" t="str">
            <v>Ca</v>
          </cell>
          <cell r="D12">
            <v>24890</v>
          </cell>
        </row>
        <row r="13">
          <cell r="A13" t="str">
            <v>172</v>
          </cell>
          <cell r="B13" t="str">
            <v>Maïy ván û thàng 0,5T</v>
          </cell>
          <cell r="C13" t="str">
            <v>Ca</v>
          </cell>
          <cell r="D13">
            <v>35858</v>
          </cell>
        </row>
        <row r="14">
          <cell r="A14" t="str">
            <v>173</v>
          </cell>
          <cell r="B14" t="str">
            <v>Maïy ván û thàng 2T</v>
          </cell>
          <cell r="C14" t="str">
            <v>Ca</v>
          </cell>
          <cell r="D14">
            <v>63347</v>
          </cell>
        </row>
        <row r="15">
          <cell r="A15" t="str">
            <v>194</v>
          </cell>
          <cell r="B15" t="str">
            <v>Maïy träün 100 lêt</v>
          </cell>
          <cell r="C15" t="str">
            <v>Ca</v>
          </cell>
          <cell r="D15">
            <v>32993</v>
          </cell>
        </row>
        <row r="16">
          <cell r="A16" t="str">
            <v>197</v>
          </cell>
          <cell r="B16" t="str">
            <v xml:space="preserve">Maïy träün 250 lêt </v>
          </cell>
          <cell r="C16" t="str">
            <v>Ca</v>
          </cell>
          <cell r="D16">
            <v>56585</v>
          </cell>
        </row>
        <row r="17">
          <cell r="A17" t="str">
            <v>223</v>
          </cell>
          <cell r="B17" t="str">
            <v>Maïy âáöm baìn 1 KW</v>
          </cell>
          <cell r="C17" t="str">
            <v>Ca</v>
          </cell>
          <cell r="D17">
            <v>22725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dap dat bo phai"/>
      <sheetName val="dap btrai 3-4"/>
      <sheetName val="dap bo trai tang 1-2"/>
      <sheetName val="thep cs+dtc"/>
      <sheetName val="ha luu"/>
      <sheetName val="mai kenh(bo xung)"/>
      <sheetName val="dtran 1-2"/>
      <sheetName val="be tieu nang"/>
      <sheetName val="san sau"/>
      <sheetName val="dam chan de thuoc dap tran"/>
      <sheetName val="dtran3,7"/>
      <sheetName val="KI£M K£"/>
      <sheetName val="dt 8-12"/>
      <sheetName val="M KENH(dk)"/>
      <sheetName val="t chan"/>
      <sheetName val="cp cong va thep bp tang2-7"/>
      <sheetName val="thep cxdtran"/>
      <sheetName val="dtran13-15"/>
      <sheetName val="mtran tang 8-12"/>
      <sheetName val="cgt-bai sua chua"/>
      <sheetName val="CGT nm+dbp"/>
      <sheetName val="DC GIAO THONG DC4-DC8 "/>
      <sheetName val="CGT DTRAN DC1-3 "/>
      <sheetName val="dbtrai tang v-xi "/>
      <sheetName val="dbo trai tang12-15"/>
      <sheetName val="DT KENH DAN RA TC-GCM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Z"/>
      <sheetName val="TO_BIA"/>
      <sheetName val="b1"/>
      <sheetName val="b2.1"/>
      <sheetName val="b2.2"/>
      <sheetName val="b3"/>
      <sheetName val="b4"/>
      <sheetName val="b5"/>
      <sheetName val="b6"/>
      <sheetName val="b7"/>
      <sheetName val="b8"/>
      <sheetName val="b9-1"/>
      <sheetName val="b9"/>
      <sheetName val="b10"/>
      <sheetName val="b11"/>
      <sheetName val="b15 "/>
      <sheetName val="b16"/>
      <sheetName val="b_dgia"/>
      <sheetName val="B17"/>
      <sheetName val="B19"/>
      <sheetName val="B22"/>
      <sheetName val="may"/>
      <sheetName val="Sheet1"/>
      <sheetName val="6THDNAM"/>
      <sheetName val="mbatrg"/>
      <sheetName val="MTL$-INTER"/>
    </sheetNames>
    <sheetDataSet>
      <sheetData sheetId="0" refreshError="1">
        <row r="2">
          <cell r="A2" t="str">
            <v>MADD</v>
          </cell>
          <cell r="B2" t="str">
            <v>STTNHANH</v>
          </cell>
          <cell r="C2" t="str">
            <v>NUTDAU</v>
          </cell>
          <cell r="D2" t="str">
            <v>NUTCUOI</v>
          </cell>
          <cell r="E2" t="str">
            <v>DDAU</v>
          </cell>
        </row>
        <row r="3">
          <cell r="A3" t="str">
            <v>AE41001</v>
          </cell>
          <cell r="C3" t="str">
            <v>P4</v>
          </cell>
          <cell r="D3" t="str">
            <v>D5</v>
          </cell>
        </row>
        <row r="4">
          <cell r="A4" t="str">
            <v>AE41002</v>
          </cell>
          <cell r="C4" t="str">
            <v>E41</v>
          </cell>
          <cell r="D4" t="str">
            <v>F3</v>
          </cell>
        </row>
        <row r="5">
          <cell r="A5" t="str">
            <v>AE41003</v>
          </cell>
          <cell r="C5" t="str">
            <v>E41</v>
          </cell>
          <cell r="D5" t="str">
            <v>F3</v>
          </cell>
        </row>
        <row r="6">
          <cell r="D6" t="str">
            <v>F8</v>
          </cell>
        </row>
        <row r="7">
          <cell r="D7" t="str">
            <v>F7</v>
          </cell>
        </row>
        <row r="8">
          <cell r="D8" t="str">
            <v>IALY</v>
          </cell>
        </row>
        <row r="9">
          <cell r="D9" t="str">
            <v>IALY</v>
          </cell>
        </row>
        <row r="10">
          <cell r="D10" t="str">
            <v>F14</v>
          </cell>
        </row>
        <row r="11">
          <cell r="D11" t="str">
            <v>F11</v>
          </cell>
        </row>
        <row r="12">
          <cell r="D12" t="str">
            <v>F16</v>
          </cell>
        </row>
        <row r="13">
          <cell r="D13" t="str">
            <v>F20</v>
          </cell>
        </row>
        <row r="14">
          <cell r="D14" t="str">
            <v>F12,F21</v>
          </cell>
        </row>
        <row r="15">
          <cell r="D15" t="str">
            <v>F9</v>
          </cell>
        </row>
        <row r="16">
          <cell r="D16" t="str">
            <v>F10</v>
          </cell>
        </row>
        <row r="17">
          <cell r="D17" t="str">
            <v>F13</v>
          </cell>
        </row>
        <row r="18">
          <cell r="D18">
            <v>471</v>
          </cell>
        </row>
      </sheetData>
      <sheetData sheetId="1"/>
      <sheetData sheetId="2" refreshError="1">
        <row r="3">
          <cell r="B3" t="str">
            <v xml:space="preserve"> ÂIÃÛN LÆÛC GIA LAI</v>
          </cell>
        </row>
        <row r="4">
          <cell r="B4" t="str">
            <v>THAÏNG</v>
          </cell>
          <cell r="C4" t="str">
            <v>PLEIKU</v>
          </cell>
          <cell r="D4" t="str">
            <v>AN KHÃ</v>
          </cell>
          <cell r="E4" t="str">
            <v>AYUNPA</v>
          </cell>
          <cell r="F4" t="str">
            <v>KRÄNGPA</v>
          </cell>
          <cell r="G4" t="str">
            <v>K'BANG</v>
          </cell>
          <cell r="H4" t="str">
            <v>CHÆ SÃ</v>
          </cell>
          <cell r="J4" t="str">
            <v>ÂÆÏC CÅ</v>
          </cell>
          <cell r="K4" t="str">
            <v>TOAÌN ÂIÃÛN LÆÛC</v>
          </cell>
        </row>
        <row r="5">
          <cell r="B5">
            <v>1</v>
          </cell>
          <cell r="C5">
            <v>9724385</v>
          </cell>
          <cell r="D5">
            <v>1542226</v>
          </cell>
          <cell r="E5">
            <v>913368</v>
          </cell>
          <cell r="F5">
            <v>204160</v>
          </cell>
          <cell r="G5">
            <v>280200</v>
          </cell>
          <cell r="H5">
            <v>1283880</v>
          </cell>
          <cell r="J5">
            <v>0</v>
          </cell>
          <cell r="K5">
            <v>14437480</v>
          </cell>
        </row>
        <row r="6">
          <cell r="B6">
            <v>2</v>
          </cell>
          <cell r="C6">
            <v>9517122</v>
          </cell>
          <cell r="D6">
            <v>1399898</v>
          </cell>
          <cell r="E6">
            <v>834132</v>
          </cell>
          <cell r="F6">
            <v>190316</v>
          </cell>
          <cell r="G6">
            <v>272850</v>
          </cell>
          <cell r="H6">
            <v>1193220</v>
          </cell>
          <cell r="J6">
            <v>0</v>
          </cell>
          <cell r="K6">
            <v>13887618</v>
          </cell>
        </row>
        <row r="7">
          <cell r="B7">
            <v>3</v>
          </cell>
          <cell r="C7">
            <v>10420835</v>
          </cell>
          <cell r="D7">
            <v>1497190</v>
          </cell>
          <cell r="E7">
            <v>955800</v>
          </cell>
          <cell r="F7">
            <v>230670</v>
          </cell>
          <cell r="G7">
            <v>316710</v>
          </cell>
          <cell r="H7">
            <v>1080335</v>
          </cell>
          <cell r="J7">
            <v>0</v>
          </cell>
          <cell r="K7">
            <v>15040701</v>
          </cell>
        </row>
        <row r="8">
          <cell r="B8">
            <v>4</v>
          </cell>
          <cell r="C8">
            <v>9319209</v>
          </cell>
          <cell r="D8">
            <v>1484656</v>
          </cell>
          <cell r="E8">
            <v>1056374</v>
          </cell>
          <cell r="F8">
            <v>265380</v>
          </cell>
          <cell r="G8">
            <v>315450</v>
          </cell>
          <cell r="H8">
            <v>1118395</v>
          </cell>
          <cell r="J8">
            <v>0</v>
          </cell>
          <cell r="K8">
            <v>14030496</v>
          </cell>
        </row>
        <row r="9">
          <cell r="B9">
            <v>5</v>
          </cell>
          <cell r="C9">
            <v>8498414</v>
          </cell>
          <cell r="D9">
            <v>1444710</v>
          </cell>
          <cell r="E9">
            <v>1238450</v>
          </cell>
          <cell r="F9">
            <v>271040</v>
          </cell>
          <cell r="G9">
            <v>338700</v>
          </cell>
          <cell r="H9">
            <v>832925</v>
          </cell>
          <cell r="J9">
            <v>283143</v>
          </cell>
          <cell r="K9">
            <v>13378605</v>
          </cell>
        </row>
        <row r="10">
          <cell r="B10">
            <v>6</v>
          </cell>
          <cell r="C10">
            <v>7774094</v>
          </cell>
          <cell r="D10">
            <v>1413374</v>
          </cell>
          <cell r="E10">
            <v>1224300</v>
          </cell>
          <cell r="F10">
            <v>238360</v>
          </cell>
          <cell r="G10">
            <v>304050</v>
          </cell>
          <cell r="H10">
            <v>728980</v>
          </cell>
          <cell r="J10">
            <v>272876</v>
          </cell>
          <cell r="K10">
            <v>12404567</v>
          </cell>
        </row>
        <row r="11">
          <cell r="B11">
            <v>7</v>
          </cell>
        </row>
        <row r="12">
          <cell r="B12">
            <v>8</v>
          </cell>
        </row>
        <row r="13">
          <cell r="B13">
            <v>9</v>
          </cell>
        </row>
        <row r="14">
          <cell r="B14">
            <v>10</v>
          </cell>
        </row>
        <row r="15">
          <cell r="B15">
            <v>11</v>
          </cell>
        </row>
        <row r="16">
          <cell r="B16">
            <v>12</v>
          </cell>
        </row>
        <row r="17">
          <cell r="B17" t="str">
            <v>TÄØNG</v>
          </cell>
          <cell r="C17">
            <v>55254059</v>
          </cell>
          <cell r="D17">
            <v>8782054</v>
          </cell>
          <cell r="E17">
            <v>6222424</v>
          </cell>
          <cell r="F17">
            <v>1399926</v>
          </cell>
          <cell r="G17">
            <v>1827960</v>
          </cell>
          <cell r="H17">
            <v>6237735</v>
          </cell>
          <cell r="J17">
            <v>556019</v>
          </cell>
          <cell r="K17">
            <v>83179467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ANGGIA"/>
      <sheetName val="nhancong"/>
      <sheetName val="btong72"/>
      <sheetName val="vcboc do"/>
      <sheetName val="vcboc do (2)"/>
      <sheetName val="ct  ptn"/>
      <sheetName val="CTPTN2"/>
      <sheetName val="TONGHOPPTN"/>
      <sheetName val="tutudung"/>
      <sheetName val="tudieukhien"/>
      <sheetName val="Sheet15 (2)"/>
      <sheetName val="Sheet14 (3)"/>
      <sheetName val="Sheet9"/>
      <sheetName val="Sheet10"/>
      <sheetName val="Sheet11"/>
      <sheetName val="Sheet12"/>
      <sheetName val="Sheet13"/>
      <sheetName val="Sheet14"/>
      <sheetName val="NThT1"/>
      <sheetName val="NThT2"/>
      <sheetName val="NThT3"/>
      <sheetName val="NThT4"/>
      <sheetName val="NThT5"/>
      <sheetName val="XL4Poppy"/>
    </sheetNames>
    <sheetDataSet>
      <sheetData sheetId="0" refreshError="1">
        <row r="4">
          <cell r="B4" t="str">
            <v>Xi màng PC30</v>
          </cell>
          <cell r="C4">
            <v>975</v>
          </cell>
        </row>
        <row r="5">
          <cell r="B5" t="str">
            <v>Xi màng PC40</v>
          </cell>
          <cell r="C5">
            <v>1100</v>
          </cell>
        </row>
        <row r="6">
          <cell r="B6" t="str">
            <v>Caït vaìng</v>
          </cell>
          <cell r="C6">
            <v>32000</v>
          </cell>
        </row>
        <row r="7">
          <cell r="B7" t="str">
            <v>Âaï dàm 0,5x1</v>
          </cell>
          <cell r="C7">
            <v>155000</v>
          </cell>
        </row>
        <row r="8">
          <cell r="B8" t="str">
            <v>Âaï dàm 1x2</v>
          </cell>
          <cell r="C8">
            <v>130000</v>
          </cell>
        </row>
        <row r="9">
          <cell r="B9" t="str">
            <v>Âaï dàm 2x4</v>
          </cell>
          <cell r="C9">
            <v>110000</v>
          </cell>
        </row>
        <row r="10">
          <cell r="B10" t="str">
            <v>Âaï dàm 4x6</v>
          </cell>
          <cell r="C10">
            <v>90000</v>
          </cell>
        </row>
        <row r="11">
          <cell r="B11" t="str">
            <v>Âaï dàm 6x8</v>
          </cell>
          <cell r="C11">
            <v>80000</v>
          </cell>
        </row>
        <row r="12">
          <cell r="B12" t="str">
            <v>Gäù vaïn</v>
          </cell>
          <cell r="C12">
            <v>1300000</v>
          </cell>
        </row>
        <row r="13">
          <cell r="B13" t="str">
            <v>Âinh</v>
          </cell>
          <cell r="C13">
            <v>6500</v>
          </cell>
        </row>
        <row r="14">
          <cell r="B14" t="str">
            <v>Âinh âéa</v>
          </cell>
          <cell r="C14">
            <v>400</v>
          </cell>
        </row>
        <row r="15">
          <cell r="B15" t="str">
            <v>Cáy chäúng</v>
          </cell>
          <cell r="C15">
            <v>5000</v>
          </cell>
        </row>
        <row r="16">
          <cell r="B16" t="str">
            <v>Dáy</v>
          </cell>
          <cell r="C16">
            <v>2000</v>
          </cell>
        </row>
        <row r="17">
          <cell r="B17" t="str">
            <v>Gaûch theí</v>
          </cell>
          <cell r="C17">
            <v>200</v>
          </cell>
        </row>
        <row r="18">
          <cell r="B18" t="str">
            <v>Theïp âãûm</v>
          </cell>
          <cell r="C18">
            <v>4800</v>
          </cell>
        </row>
        <row r="19">
          <cell r="B19" t="str">
            <v>Theïp troìn</v>
          </cell>
          <cell r="C19">
            <v>4800</v>
          </cell>
        </row>
        <row r="20">
          <cell r="B20" t="str">
            <v>Dáy theïp</v>
          </cell>
          <cell r="C20">
            <v>6500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Tong San luong"/>
      <sheetName val="TQT"/>
      <sheetName val="Tong Quyettoan"/>
      <sheetName val="Quyettoan 2001"/>
      <sheetName val="TT tam ung"/>
      <sheetName val="QT thue 2001"/>
      <sheetName val="P bo CPC 2001"/>
      <sheetName val="PB KHTS 2001"/>
      <sheetName val="Dieuchinh thueVAT"/>
      <sheetName val="Congty"/>
      <sheetName val="VPPN"/>
      <sheetName val="XN74"/>
      <sheetName val="XN54"/>
      <sheetName val="XN33"/>
      <sheetName val="NK96"/>
      <sheetName val="XL4Test5"/>
      <sheetName val="Dong Dau"/>
      <sheetName val="Sau dong"/>
      <sheetName val="Ma xa"/>
      <sheetName val="Me tri"/>
      <sheetName val="My dinh"/>
      <sheetName val="Tong cong"/>
      <sheetName val="Sheet4"/>
      <sheetName val="Sheet5"/>
      <sheetName val="moma o 7+9"/>
      <sheetName val="Sheet2"/>
      <sheetName val="Sheet3"/>
      <sheetName val="Gia VL"/>
      <sheetName val="Bang gia ca may"/>
      <sheetName val="Bang luong CB"/>
      <sheetName val="Bang P.tich CT"/>
      <sheetName val="D.toan chi tiet"/>
      <sheetName val="Bang TH Dtoan"/>
      <sheetName val="XXXXXXXX"/>
      <sheetName val="Do K"/>
      <sheetName val="G hop"/>
      <sheetName val="DCTC"/>
      <sheetName val="T hop"/>
      <sheetName val="Sheet1"/>
      <sheetName val="TPHcat"/>
      <sheetName val="TPH da"/>
      <sheetName val="du tru di BT,TV,BPhuoc1"/>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00000000"/>
      <sheetName val="km345+400-km345+500 (2)"/>
      <sheetName val="km337+00-km337+34 (3)"/>
      <sheetName val="cong ty so 9 VINACONEX"/>
      <sheetName val="cong ty so 9 VINACONEX (2)"/>
      <sheetName val="CBR"/>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b1"/>
      <sheetName val="DZ"/>
      <sheetName val="tong hop"/>
      <sheetName val="phan tich DG"/>
      <sheetName val="gia vat lieu"/>
      <sheetName val="gia xe may"/>
      <sheetName val="gia nhan cong"/>
      <sheetName val="ThietKe"/>
      <sheetName val="HoSoMT"/>
      <sheetName val="GiamSat"/>
      <sheetName val="ThamDinhTKKT"/>
      <sheetName val="ThamDinhDT"/>
      <sheetName val="QLDA"/>
      <sheetName val="TM"/>
      <sheetName val="TM (2)"/>
      <sheetName val="KPTH"/>
      <sheetName val="KPTH (2)"/>
      <sheetName val="Noi Suy"/>
      <sheetName val="Bia (2)"/>
      <sheetName val="Gia NC"/>
      <sheetName val="00000001"/>
      <sheetName val="00000002"/>
      <sheetName val="20000000"/>
      <sheetName val="30000000"/>
      <sheetName val="Quang Tri"/>
      <sheetName val="TTHue"/>
      <sheetName val="Da Nang"/>
      <sheetName val="Quang Nam"/>
      <sheetName val="Quang Ngai"/>
      <sheetName val="TH DH-QN"/>
      <sheetName val="KP HD"/>
      <sheetName val="DB HD"/>
      <sheetName val="TH"/>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HNN"/>
      <sheetName val="DPRRtm"/>
      <sheetName val="CT"/>
      <sheetName val="CLVL"/>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Sheet8"/>
      <sheetName val="Sheet7"/>
      <sheetName val="Sheet6"/>
      <sheetName val="TK 1331"/>
      <sheetName val="BKe Von vay"/>
      <sheetName val="CP "/>
      <sheetName val="NK Chung"/>
      <sheetName val="So cai"/>
      <sheetName val="NK Thu -Chi"/>
      <sheetName val="SQTM"/>
      <sheetName val="DKCtu"/>
      <sheetName val="CtuGso"/>
      <sheetName val="BCTC"/>
      <sheetName val="Tdoi HD"/>
      <sheetName val="40000000"/>
      <sheetName val="50000000"/>
      <sheetName val="60000000"/>
      <sheetName val="[99Q3299(REV.0).xlsÝK253 AC"/>
      <sheetName val="MTO REV_0"/>
      <sheetName val="Quang T2i"/>
      <sheetName val="Quang Ngaa"/>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BD52"/>
      <sheetName val="Coc 52"/>
      <sheetName val="BD225"/>
      <sheetName val="Coc 225"/>
      <sheetName val="Nhieu"/>
      <sheetName val="Dung"/>
      <sheetName val="Dung T"/>
      <sheetName val="Bao tuoi tre"/>
      <sheetName val="Tu liem"/>
      <sheetName val="UBDTMN"/>
      <sheetName val="Ban Cde"/>
      <sheetName val="Thach"/>
      <sheetName val="Duong"/>
      <sheetName val="PHBCTU"/>
      <sheetName val="Khac"/>
      <sheetName val="Chi tiet"/>
      <sheetName val="31.3.03"/>
      <sheetName val="PT"/>
      <sheetName val="DT"/>
      <sheetName val="Cham cong (5)"/>
      <sheetName val="Ha Thanh"/>
      <sheetName val="THUTHAU6Tџ2000"/>
      <sheetName val="DSKH HN"/>
      <sheetName val="NKY "/>
      <sheetName val="DS-TT"/>
      <sheetName val=" HN NHAP"/>
      <sheetName val="KHO HN"/>
      <sheetName val="CNO "/>
      <sheetName val="Gia VÌ"/>
      <sheetName val=""/>
      <sheetName val="99Q3299(REV.0)"/>
      <sheetName val="VAY"/>
      <sheetName val="Bom"/>
      <sheetName val="Chart1"/>
      <sheetName val="thang1"/>
      <sheetName val="DTCT"/>
      <sheetName val="PTVT"/>
      <sheetName val="THDT"/>
      <sheetName val="THVT"/>
      <sheetName val="THGT"/>
      <sheetName val="LUONG1"/>
      <sheetName val="Khoan khau tru"/>
      <sheetName val="cac khoan nop"/>
      <sheetName val="Doan phi CD"/>
      <sheetName val="Tro giup CN"/>
      <sheetName val="QTOAN C.T"/>
      <sheetName val="B.PPL"/>
      <sheetName val="Hop don vi"/>
      <sheetName val="XIN T.TOAN CPC"/>
      <sheetName val="Luong ranh PL"/>
      <sheetName val="Luong noi TPL"/>
      <sheetName val="CAP PHAT LUONG"/>
      <sheetName val="CATHODIC PROTEATION"/>
      <sheetName val="TK331A"/>
      <sheetName val="TK131B"/>
      <sheetName val="TK131A"/>
      <sheetName val="TK 331c1"/>
      <sheetName val="TK331C"/>
      <sheetName val="CT331-2003"/>
      <sheetName val="CT 331"/>
      <sheetName val="CT131-2003"/>
      <sheetName val="CT 131"/>
      <sheetName val="TK331B"/>
      <sheetName val="+h 10-11"/>
      <sheetName val="T1"/>
      <sheetName val="T2"/>
      <sheetName val="T3"/>
      <sheetName val="T4"/>
      <sheetName val="K243 K98"/>
      <sheetName val="_x000b_25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 24-11"/>
      <sheetName val="Duong cong_x0000_vu hcm (7;) (2)"/>
      <sheetName val="km341+1077 -km341+!177.61"/>
      <sheetName val="TL kenh Hon Cut"/>
      <sheetName val="Hon Soi"/>
      <sheetName val="DG"/>
      <sheetName val="BTH"/>
      <sheetName val="VLQI-2005"/>
      <sheetName val="00000003"/>
      <sheetName val="CP"/>
      <sheetName val="BCT6"/>
      <sheetName val="Tien luong"/>
      <sheetName val="Phan tich"/>
      <sheetName val="Kinh phi"/>
      <sheetName val="Chenh lech"/>
      <sheetName val="TH phan dien"/>
      <sheetName val="Tong hop PXL"/>
      <sheetName val="Van chuyen"/>
      <sheetName val="TH toan bo"/>
      <sheetName val="KP phan dien"/>
      <sheetName val="Phan nuoc"/>
      <sheetName val="TH phan nuoc"/>
      <sheetName val="Kinh phi TDCD"/>
      <sheetName val="Phan tich TDCD"/>
      <sheetName val="Chen lech TDCD"/>
      <sheetName val="Tong hop TDCD"/>
      <sheetName val="Sheet17"/>
      <sheetName val="Sheet18"/>
      <sheetName val="Sheet19"/>
      <sheetName val="Sheet20"/>
      <sheetName val="Sheet21"/>
      <sheetName val="Sheet22"/>
      <sheetName val="Sheet23"/>
      <sheetName val="Sheet24"/>
      <sheetName val="Sheet25"/>
      <sheetName val=" bdca3"/>
      <sheetName val=" BDA3"/>
      <sheetName val="CHAM CONG  nam2004"/>
      <sheetName val="CA 3 &amp; DOC HAI 04"/>
      <sheetName val=" BVCQ"/>
      <sheetName val=" BVBH"/>
      <sheetName val=" BVPXL"/>
      <sheetName val="km346£}0-km346+240 (2)"/>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mau 1"/>
      <sheetName val="mau 10"/>
      <sheetName val="mau 2"/>
      <sheetName val="mau 3"/>
      <sheetName val="mau 4"/>
      <sheetName val="Tai san luu dong"/>
      <sheetName val="Boiduongkiemke"/>
      <sheetName val="Tonghopgiatri"/>
      <sheetName val="Kiemke30-6"/>
      <sheetName val="H-QN_x0000__x0000__x0000__x0000__x0000__x0000__x0000__x0000__x0000__x0000__x0000_줔Ư_x0000__x0004__x0000__x0000__x0000__x0000__x0000__x0000_圌Ư_x0000__x0000__x0000__x0000_"/>
      <sheetName val="ThanhcoSONTAY"/>
      <sheetName val="Thanhco tong hop"/>
      <sheetName val="Truong Ba Trai(xong)"/>
      <sheetName val="QL32Tranh ST"/>
      <sheetName val="NGUYEN VAN TROI Goi3"/>
      <sheetName val="Nut GT D.Anh Troi (xong)"/>
      <sheetName val="B.xung D.DanHoa-ThanhVan(xong)"/>
      <sheetName val="Cai tao ben Tro(xong)"/>
      <sheetName val="Dien Tien phong (Bx)"/>
      <sheetName val="Cong Tan My"/>
      <sheetName val="Tong hop(Chinh)"/>
      <sheetName val="De Ta Lo(Xong)"/>
      <sheetName val="Duong 79 - Goi 3 nt"/>
      <sheetName val="D_x0003_TC"/>
      <sheetName val="KP ÿÿ"/>
      <sheetName val="tde"/>
      <sheetName val="Y_x0000__x0004_HD"/>
      <sheetName val="CUOC HAQUANG"/>
      <sheetName val="CUOC207"/>
      <sheetName val="CUOCBAO LAM"/>
      <sheetName val="CUOCPHUCHOA"/>
      <sheetName val="tong"/>
    </sheetNames>
    <sheetDataSet>
      <sheetData sheetId="0" refreshError="1"/>
      <sheetData sheetId="1" refreshError="1">
        <row r="1">
          <cell r="A1" t="str">
            <v>PRICE BREAKDOWN FOR ELECTRICAL INSTALLATION WORK</v>
          </cell>
          <cell r="B1" t="str">
            <v xml:space="preserve">  600V CONTROL CA_x0000_LE 12/C 2.0 sq.mm  PVC/PVC</v>
          </cell>
          <cell r="C1">
            <v>-195</v>
          </cell>
          <cell r="D1" t="str">
            <v>M</v>
          </cell>
          <cell r="E1">
            <v>38</v>
          </cell>
          <cell r="F1">
            <v>-7410</v>
          </cell>
          <cell r="G1" t="str">
            <v/>
          </cell>
          <cell r="H1">
            <v>0</v>
          </cell>
          <cell r="I1">
            <v>0</v>
          </cell>
          <cell r="J1">
            <v>0</v>
          </cell>
          <cell r="K1" t="str">
            <v/>
          </cell>
          <cell r="L1" t="str">
            <v>M+L</v>
          </cell>
          <cell r="M1">
            <v>0</v>
          </cell>
          <cell r="N1">
            <v>0</v>
          </cell>
          <cell r="O1">
            <v>60</v>
          </cell>
          <cell r="P1">
            <v>114600</v>
          </cell>
          <cell r="Q1">
            <v>0</v>
          </cell>
        </row>
        <row r="2">
          <cell r="B2" t="str">
            <v>??  LNG TERMINAL</v>
          </cell>
          <cell r="C2">
            <v>0</v>
          </cell>
          <cell r="D2">
            <v>0</v>
          </cell>
          <cell r="E2">
            <v>0</v>
          </cell>
          <cell r="F2">
            <v>0</v>
          </cell>
          <cell r="G2" t="str">
            <v/>
          </cell>
          <cell r="H2">
            <v>0</v>
          </cell>
          <cell r="I2" t="str">
            <v>CTCI Q. NO. : 99Q3299</v>
          </cell>
          <cell r="J2">
            <v>0</v>
          </cell>
          <cell r="K2">
            <v>0</v>
          </cell>
          <cell r="L2">
            <v>0</v>
          </cell>
          <cell r="M2">
            <v>0</v>
          </cell>
          <cell r="N2">
            <v>0</v>
          </cell>
          <cell r="O2">
            <v>0</v>
          </cell>
          <cell r="P2" t="str">
            <v>CTCI Q. NO. : 99Q3299</v>
          </cell>
        </row>
        <row r="3">
          <cell r="B3" t="str">
            <v>LOCATION: ?? ?????</v>
          </cell>
        </row>
        <row r="4">
          <cell r="A4">
            <v>0</v>
          </cell>
          <cell r="B4">
            <v>0</v>
          </cell>
          <cell r="C4">
            <v>0</v>
          </cell>
          <cell r="D4">
            <v>0</v>
          </cell>
          <cell r="E4">
            <v>0</v>
          </cell>
          <cell r="F4">
            <v>0</v>
          </cell>
          <cell r="G4">
            <v>0</v>
          </cell>
          <cell r="H4">
            <v>4.303918780958249E-283</v>
          </cell>
          <cell r="I4">
            <v>0</v>
          </cell>
          <cell r="J4">
            <v>1.4775881111090027E-309</v>
          </cell>
          <cell r="K4">
            <v>0</v>
          </cell>
          <cell r="L4">
            <v>0</v>
          </cell>
          <cell r="M4">
            <v>2.2250743890061491E-308</v>
          </cell>
          <cell r="N4">
            <v>0</v>
          </cell>
          <cell r="O4">
            <v>3.3156563676248386E-316</v>
          </cell>
          <cell r="P4">
            <v>0</v>
          </cell>
          <cell r="Q4">
            <v>0</v>
          </cell>
        </row>
        <row r="5">
          <cell r="E5" t="str">
            <v xml:space="preserve">                  TO SITE</v>
          </cell>
          <cell r="F5">
            <v>0</v>
          </cell>
          <cell r="G5" t="str">
            <v xml:space="preserve">                  TO SITE</v>
          </cell>
          <cell r="H5">
            <v>0</v>
          </cell>
          <cell r="I5">
            <v>0</v>
          </cell>
          <cell r="J5">
            <v>0</v>
          </cell>
          <cell r="K5" t="str">
            <v xml:space="preserve">                  TO SITE</v>
          </cell>
          <cell r="L5">
            <v>0</v>
          </cell>
          <cell r="M5" t="str">
            <v xml:space="preserve">                  TO SITE</v>
          </cell>
        </row>
        <row r="6">
          <cell r="E6" t="str">
            <v xml:space="preserve"> ON SHORE MAT'L (NET) NT$</v>
          </cell>
          <cell r="F6">
            <v>0</v>
          </cell>
          <cell r="G6" t="str">
            <v xml:space="preserve"> OFF SHORE MAT'L (NET) US$</v>
          </cell>
          <cell r="H6">
            <v>0</v>
          </cell>
          <cell r="I6" t="str">
            <v xml:space="preserve">          LABOR MH (NET) </v>
          </cell>
          <cell r="J6">
            <v>0</v>
          </cell>
          <cell r="K6" t="str">
            <v xml:space="preserve">     ON SHORE MAT'L NT$</v>
          </cell>
          <cell r="L6">
            <v>0</v>
          </cell>
          <cell r="M6" t="str">
            <v xml:space="preserve">   OFF SHORE MAT'L US$</v>
          </cell>
          <cell r="N6">
            <v>0</v>
          </cell>
          <cell r="O6" t="str">
            <v xml:space="preserve">        LABOR PRICE NT$</v>
          </cell>
          <cell r="P6">
            <v>0</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G11">
            <v>0</v>
          </cell>
          <cell r="H11">
            <v>0</v>
          </cell>
          <cell r="I11">
            <v>13764</v>
          </cell>
          <cell r="J11">
            <v>13764</v>
          </cell>
          <cell r="K11">
            <v>138612100</v>
          </cell>
          <cell r="L11">
            <v>138612100</v>
          </cell>
          <cell r="M11">
            <v>0</v>
          </cell>
          <cell r="N11">
            <v>0</v>
          </cell>
          <cell r="O11">
            <v>6155030</v>
          </cell>
          <cell r="P11">
            <v>6155030</v>
          </cell>
        </row>
        <row r="12">
          <cell r="F12">
            <v>0</v>
          </cell>
          <cell r="G12">
            <v>0</v>
          </cell>
          <cell r="H12">
            <v>0</v>
          </cell>
          <cell r="I12">
            <v>0</v>
          </cell>
          <cell r="J12">
            <v>0</v>
          </cell>
          <cell r="K12">
            <v>0</v>
          </cell>
          <cell r="L12">
            <v>0</v>
          </cell>
          <cell r="M12">
            <v>0</v>
          </cell>
          <cell r="N12">
            <v>0</v>
          </cell>
          <cell r="O12">
            <v>0</v>
          </cell>
          <cell r="P12">
            <v>0</v>
          </cell>
        </row>
        <row r="13">
          <cell r="A13" t="str">
            <v xml:space="preserve">  B.</v>
          </cell>
          <cell r="B13" t="str">
            <v xml:space="preserve"> POWER DISTRIBUTION SYSTEM</v>
          </cell>
          <cell r="C13">
            <v>130730</v>
          </cell>
          <cell r="D13" t="str">
            <v>M</v>
          </cell>
          <cell r="E13">
            <v>178.00177465004208</v>
          </cell>
          <cell r="F13">
            <v>23270172</v>
          </cell>
          <cell r="G13">
            <v>0</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G14">
            <v>0</v>
          </cell>
          <cell r="H14">
            <v>0</v>
          </cell>
          <cell r="I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G15">
            <v>0</v>
          </cell>
          <cell r="H15">
            <v>0</v>
          </cell>
          <cell r="I15">
            <v>28.084645669291337</v>
          </cell>
          <cell r="J15">
            <v>14267</v>
          </cell>
          <cell r="K15">
            <v>18871.641732283464</v>
          </cell>
          <cell r="L15">
            <v>9586794</v>
          </cell>
          <cell r="M15">
            <v>0</v>
          </cell>
          <cell r="N15">
            <v>0</v>
          </cell>
          <cell r="O15">
            <v>8470.6830708661419</v>
          </cell>
          <cell r="P15">
            <v>4303107</v>
          </cell>
        </row>
        <row r="16">
          <cell r="A16" t="str">
            <v>A.8.1</v>
          </cell>
          <cell r="B16" t="str">
            <v>SELF-STANDING POWER PANEL, 480V, 65KA</v>
          </cell>
          <cell r="C16">
            <v>3.90625E-3</v>
          </cell>
          <cell r="D16" t="str">
            <v>SET</v>
          </cell>
          <cell r="E16">
            <v>120000</v>
          </cell>
          <cell r="F16">
            <v>0</v>
          </cell>
          <cell r="G16">
            <v>0</v>
          </cell>
          <cell r="H16">
            <v>0</v>
          </cell>
          <cell r="I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G17">
            <v>0</v>
          </cell>
          <cell r="H17">
            <v>0</v>
          </cell>
          <cell r="I17">
            <v>0.40336426914153134</v>
          </cell>
          <cell r="J17">
            <v>3477</v>
          </cell>
          <cell r="K17">
            <v>104.6885150812065</v>
          </cell>
          <cell r="L17">
            <v>902415</v>
          </cell>
          <cell r="M17">
            <v>0</v>
          </cell>
          <cell r="N17">
            <v>0</v>
          </cell>
          <cell r="O17">
            <v>146.95568445475638</v>
          </cell>
          <cell r="P17">
            <v>1266758</v>
          </cell>
        </row>
        <row r="18">
          <cell r="B18" t="str">
            <v>480/240V, 20KVA</v>
          </cell>
          <cell r="C18">
            <v>6</v>
          </cell>
          <cell r="D18" t="str">
            <v>SET</v>
          </cell>
          <cell r="E18">
            <v>30000</v>
          </cell>
          <cell r="F18">
            <v>0</v>
          </cell>
          <cell r="G18">
            <v>0</v>
          </cell>
          <cell r="H18">
            <v>0</v>
          </cell>
          <cell r="I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G19">
            <v>0</v>
          </cell>
          <cell r="H19">
            <v>0</v>
          </cell>
          <cell r="I19">
            <v>0.20088888888888889</v>
          </cell>
          <cell r="J19">
            <v>452</v>
          </cell>
          <cell r="K19">
            <v>219.19555555555556</v>
          </cell>
          <cell r="L19">
            <v>493190</v>
          </cell>
          <cell r="M19">
            <v>0</v>
          </cell>
          <cell r="N19">
            <v>0</v>
          </cell>
          <cell r="O19">
            <v>56.222222222222221</v>
          </cell>
          <cell r="P19">
            <v>126500</v>
          </cell>
        </row>
        <row r="20">
          <cell r="F20">
            <v>0</v>
          </cell>
          <cell r="G20">
            <v>0</v>
          </cell>
          <cell r="H20">
            <v>0</v>
          </cell>
          <cell r="I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G21">
            <v>0</v>
          </cell>
          <cell r="H21">
            <v>0</v>
          </cell>
          <cell r="I21">
            <v>87.266666666666666</v>
          </cell>
          <cell r="J21">
            <v>1309</v>
          </cell>
          <cell r="K21">
            <v>67271.8</v>
          </cell>
          <cell r="L21">
            <v>1009077</v>
          </cell>
          <cell r="M21">
            <v>0</v>
          </cell>
          <cell r="N21">
            <v>0</v>
          </cell>
          <cell r="O21">
            <v>24435.333333333332</v>
          </cell>
          <cell r="P21">
            <v>366530</v>
          </cell>
        </row>
        <row r="22">
          <cell r="F22">
            <v>0</v>
          </cell>
          <cell r="G22">
            <v>0</v>
          </cell>
          <cell r="H22">
            <v>0</v>
          </cell>
          <cell r="I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G23">
            <v>0</v>
          </cell>
          <cell r="H23">
            <v>0</v>
          </cell>
          <cell r="I23">
            <v>221</v>
          </cell>
          <cell r="J23">
            <v>1326</v>
          </cell>
          <cell r="K23">
            <v>291143.16666666669</v>
          </cell>
          <cell r="L23">
            <v>1746859</v>
          </cell>
          <cell r="M23">
            <v>0</v>
          </cell>
          <cell r="N23">
            <v>0</v>
          </cell>
          <cell r="O23">
            <v>61933.5</v>
          </cell>
          <cell r="P23">
            <v>371601</v>
          </cell>
        </row>
        <row r="24">
          <cell r="F24">
            <v>0</v>
          </cell>
          <cell r="G24">
            <v>0</v>
          </cell>
          <cell r="H24">
            <v>0</v>
          </cell>
          <cell r="I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G25">
            <v>0</v>
          </cell>
          <cell r="H25">
            <v>0</v>
          </cell>
          <cell r="I25">
            <v>17.083333333333332</v>
          </cell>
          <cell r="J25">
            <v>1025</v>
          </cell>
          <cell r="K25">
            <v>12445.316666666668</v>
          </cell>
          <cell r="L25">
            <v>746719</v>
          </cell>
          <cell r="M25">
            <v>0</v>
          </cell>
          <cell r="N25">
            <v>0</v>
          </cell>
          <cell r="O25">
            <v>6387.1</v>
          </cell>
          <cell r="P25">
            <v>383226</v>
          </cell>
        </row>
        <row r="26">
          <cell r="B26">
            <v>0</v>
          </cell>
          <cell r="I26">
            <v>0.15</v>
          </cell>
          <cell r="J26">
            <v>0</v>
          </cell>
          <cell r="K26">
            <v>0.15</v>
          </cell>
          <cell r="L26">
            <v>0</v>
          </cell>
          <cell r="M26">
            <v>0</v>
          </cell>
          <cell r="N26">
            <v>0</v>
          </cell>
          <cell r="O26">
            <v>0</v>
          </cell>
          <cell r="P26">
            <v>2</v>
          </cell>
          <cell r="Q26">
            <v>0</v>
          </cell>
        </row>
        <row r="27">
          <cell r="A27" t="str">
            <v xml:space="preserve">  I.</v>
          </cell>
          <cell r="B27" t="str">
            <v>APS SYSTEM</v>
          </cell>
          <cell r="C27">
            <v>60</v>
          </cell>
          <cell r="D27" t="str">
            <v>SET</v>
          </cell>
          <cell r="E27">
            <v>260365.88333333333</v>
          </cell>
          <cell r="F27">
            <v>15621953</v>
          </cell>
          <cell r="G27">
            <v>0</v>
          </cell>
          <cell r="H27">
            <v>0</v>
          </cell>
          <cell r="I27">
            <v>227.13333333333333</v>
          </cell>
          <cell r="J27">
            <v>13628</v>
          </cell>
          <cell r="K27">
            <v>260365.88333333333</v>
          </cell>
          <cell r="L27">
            <v>15621953</v>
          </cell>
          <cell r="M27">
            <v>0</v>
          </cell>
          <cell r="N27">
            <v>0</v>
          </cell>
          <cell r="O27">
            <v>63605.433333333334</v>
          </cell>
          <cell r="P27">
            <v>3816326</v>
          </cell>
          <cell r="Q27">
            <v>0</v>
          </cell>
        </row>
        <row r="28">
          <cell r="A28">
            <v>23</v>
          </cell>
          <cell r="B28" t="str">
            <v>5S</v>
          </cell>
          <cell r="C28">
            <v>3.5</v>
          </cell>
          <cell r="D28">
            <v>2.11</v>
          </cell>
          <cell r="E28">
            <v>1</v>
          </cell>
          <cell r="F28">
            <v>0</v>
          </cell>
          <cell r="G28">
            <v>0</v>
          </cell>
          <cell r="H28">
            <v>0</v>
          </cell>
          <cell r="I28">
            <v>0.3</v>
          </cell>
          <cell r="J28">
            <v>0</v>
          </cell>
          <cell r="K28">
            <v>0.3</v>
          </cell>
          <cell r="L28">
            <v>0</v>
          </cell>
          <cell r="M28">
            <v>0</v>
          </cell>
          <cell r="N28">
            <v>0</v>
          </cell>
          <cell r="O28">
            <v>0</v>
          </cell>
          <cell r="P28">
            <v>3</v>
          </cell>
          <cell r="Q28">
            <v>0</v>
          </cell>
        </row>
        <row r="29">
          <cell r="A29" t="str">
            <v xml:space="preserve">  J.</v>
          </cell>
          <cell r="B29" t="str">
            <v>U/G CONDUIT BANK</v>
          </cell>
          <cell r="C29">
            <v>2850</v>
          </cell>
          <cell r="D29" t="str">
            <v>M3</v>
          </cell>
          <cell r="E29">
            <v>2070.4561403508774</v>
          </cell>
          <cell r="F29">
            <v>5900800</v>
          </cell>
          <cell r="G29">
            <v>0</v>
          </cell>
          <cell r="H29">
            <v>0</v>
          </cell>
          <cell r="I29">
            <v>9.5898245614035087</v>
          </cell>
          <cell r="J29">
            <v>27331</v>
          </cell>
          <cell r="K29">
            <v>2070.4561403508774</v>
          </cell>
          <cell r="L29">
            <v>5900800</v>
          </cell>
          <cell r="M29">
            <v>0</v>
          </cell>
          <cell r="N29">
            <v>0</v>
          </cell>
          <cell r="O29">
            <v>7703.0175438596489</v>
          </cell>
          <cell r="P29">
            <v>21953600</v>
          </cell>
          <cell r="Q29">
            <v>0</v>
          </cell>
        </row>
        <row r="30">
          <cell r="A30">
            <v>25</v>
          </cell>
          <cell r="B30" t="str">
            <v>5S</v>
          </cell>
          <cell r="C30">
            <v>5</v>
          </cell>
          <cell r="D30">
            <v>2.77</v>
          </cell>
          <cell r="E30">
            <v>1</v>
          </cell>
          <cell r="F30">
            <v>0</v>
          </cell>
          <cell r="G30">
            <v>0</v>
          </cell>
          <cell r="H30">
            <v>0</v>
          </cell>
          <cell r="I30">
            <v>0.3</v>
          </cell>
          <cell r="J30">
            <v>0</v>
          </cell>
          <cell r="K30">
            <v>0.3</v>
          </cell>
          <cell r="L30">
            <v>0</v>
          </cell>
          <cell r="M30">
            <v>0</v>
          </cell>
          <cell r="N30">
            <v>0</v>
          </cell>
          <cell r="O30">
            <v>0</v>
          </cell>
          <cell r="P30">
            <v>4</v>
          </cell>
          <cell r="Q30">
            <v>0</v>
          </cell>
        </row>
        <row r="31">
          <cell r="A31">
            <v>26</v>
          </cell>
          <cell r="B31" t="str">
            <v>5S</v>
          </cell>
          <cell r="C31">
            <v>6</v>
          </cell>
          <cell r="D31">
            <v>2.77</v>
          </cell>
          <cell r="E31">
            <v>1.7652958621831609E-284</v>
          </cell>
          <cell r="F31">
            <v>0</v>
          </cell>
          <cell r="G31">
            <v>0</v>
          </cell>
          <cell r="H31">
            <v>0</v>
          </cell>
          <cell r="I31">
            <v>0</v>
          </cell>
          <cell r="J31">
            <v>0</v>
          </cell>
          <cell r="K31" t="str">
            <v>M+L</v>
          </cell>
          <cell r="L31" t="str">
            <v>M+L</v>
          </cell>
          <cell r="M31">
            <v>0</v>
          </cell>
          <cell r="N31">
            <v>0</v>
          </cell>
          <cell r="O31">
            <v>60</v>
          </cell>
          <cell r="P31">
            <v>420000</v>
          </cell>
          <cell r="Q31">
            <v>0</v>
          </cell>
        </row>
        <row r="32">
          <cell r="A32">
            <v>22.062500003958178</v>
          </cell>
          <cell r="B32" t="str">
            <v>TOTAL (ALT-1)</v>
          </cell>
          <cell r="C32">
            <v>0</v>
          </cell>
          <cell r="D32">
            <v>0</v>
          </cell>
          <cell r="E32">
            <v>0</v>
          </cell>
          <cell r="F32">
            <v>197890079</v>
          </cell>
          <cell r="G32">
            <v>0</v>
          </cell>
          <cell r="H32">
            <v>0</v>
          </cell>
          <cell r="I32">
            <v>0</v>
          </cell>
          <cell r="J32">
            <v>109667</v>
          </cell>
          <cell r="K32">
            <v>0</v>
          </cell>
          <cell r="L32">
            <v>197890079</v>
          </cell>
          <cell r="M32">
            <v>0</v>
          </cell>
          <cell r="N32">
            <v>0</v>
          </cell>
          <cell r="O32">
            <v>0</v>
          </cell>
          <cell r="P32">
            <v>48005061</v>
          </cell>
          <cell r="Q32">
            <v>109667</v>
          </cell>
        </row>
        <row r="33">
          <cell r="A33">
            <v>28</v>
          </cell>
          <cell r="B33">
            <v>42</v>
          </cell>
          <cell r="E33" t="str">
            <v/>
          </cell>
          <cell r="F33">
            <v>0</v>
          </cell>
          <cell r="G33">
            <v>0</v>
          </cell>
          <cell r="H33">
            <v>0</v>
          </cell>
          <cell r="I33">
            <v>0</v>
          </cell>
          <cell r="J33">
            <v>0</v>
          </cell>
          <cell r="L33">
            <v>0</v>
          </cell>
          <cell r="M33">
            <v>0</v>
          </cell>
          <cell r="N33">
            <v>0</v>
          </cell>
          <cell r="O33">
            <v>0</v>
          </cell>
          <cell r="P33">
            <v>0</v>
          </cell>
          <cell r="Q33">
            <v>0</v>
          </cell>
        </row>
        <row r="34">
          <cell r="A34" t="str">
            <v>OTHER</v>
          </cell>
          <cell r="B34" t="str">
            <v xml:space="preserve"> CATHODIC PROTECTION SYSTEM  FOR TRUNK LINE</v>
          </cell>
          <cell r="C34">
            <v>1</v>
          </cell>
          <cell r="D34" t="str">
            <v>LOT</v>
          </cell>
          <cell r="E34">
            <v>0</v>
          </cell>
          <cell r="F34">
            <v>4357694</v>
          </cell>
          <cell r="G34">
            <v>0</v>
          </cell>
          <cell r="H34">
            <v>0</v>
          </cell>
          <cell r="I34">
            <v>0</v>
          </cell>
          <cell r="J34">
            <v>6089</v>
          </cell>
          <cell r="K34">
            <v>0</v>
          </cell>
          <cell r="L34">
            <v>4357694</v>
          </cell>
          <cell r="M34">
            <v>0</v>
          </cell>
          <cell r="N34">
            <v>0</v>
          </cell>
          <cell r="O34">
            <v>0</v>
          </cell>
          <cell r="P34">
            <v>2372268</v>
          </cell>
          <cell r="Q34">
            <v>6089</v>
          </cell>
        </row>
        <row r="35">
          <cell r="A35">
            <v>30</v>
          </cell>
          <cell r="B35">
            <v>46</v>
          </cell>
          <cell r="C35">
            <v>350</v>
          </cell>
          <cell r="D35" t="str">
            <v>M</v>
          </cell>
          <cell r="E35" t="str">
            <v/>
          </cell>
          <cell r="F35">
            <v>0</v>
          </cell>
          <cell r="G35">
            <v>0</v>
          </cell>
          <cell r="H35">
            <v>0</v>
          </cell>
          <cell r="I35">
            <v>0</v>
          </cell>
          <cell r="J35">
            <v>0</v>
          </cell>
          <cell r="K35">
            <v>410000</v>
          </cell>
          <cell r="L35">
            <v>0</v>
          </cell>
          <cell r="M35">
            <v>0</v>
          </cell>
          <cell r="N35">
            <v>0</v>
          </cell>
          <cell r="O35">
            <v>0</v>
          </cell>
          <cell r="P35">
            <v>0</v>
          </cell>
          <cell r="Q35">
            <v>0</v>
          </cell>
        </row>
        <row r="36">
          <cell r="A36">
            <v>31</v>
          </cell>
          <cell r="B36" t="str">
            <v xml:space="preserve">MATERIAL PRICE ???? </v>
          </cell>
          <cell r="C36">
            <v>508</v>
          </cell>
          <cell r="D36" t="str">
            <v>SET</v>
          </cell>
          <cell r="E36" t="str">
            <v/>
          </cell>
          <cell r="F36">
            <v>0</v>
          </cell>
          <cell r="G36">
            <v>0</v>
          </cell>
          <cell r="H36">
            <v>0</v>
          </cell>
          <cell r="I36">
            <v>0</v>
          </cell>
          <cell r="J36">
            <v>0</v>
          </cell>
          <cell r="L36">
            <v>0</v>
          </cell>
          <cell r="M36">
            <v>0</v>
          </cell>
          <cell r="N36">
            <v>0</v>
          </cell>
          <cell r="O36">
            <v>0</v>
          </cell>
          <cell r="P36">
            <v>0</v>
          </cell>
          <cell r="Q36">
            <v>0</v>
          </cell>
        </row>
        <row r="37">
          <cell r="A37">
            <v>32</v>
          </cell>
          <cell r="B37" t="str">
            <v xml:space="preserve">CAPACITOR </v>
          </cell>
          <cell r="C37">
            <v>0</v>
          </cell>
          <cell r="D37" t="str">
            <v>KVA</v>
          </cell>
          <cell r="E37" t="str">
            <v/>
          </cell>
          <cell r="F37">
            <v>0</v>
          </cell>
          <cell r="G37">
            <v>0</v>
          </cell>
          <cell r="H37">
            <v>0</v>
          </cell>
          <cell r="I37">
            <v>0</v>
          </cell>
          <cell r="J37">
            <v>0</v>
          </cell>
          <cell r="L37">
            <v>0</v>
          </cell>
          <cell r="M37">
            <v>0</v>
          </cell>
          <cell r="N37">
            <v>0</v>
          </cell>
          <cell r="O37">
            <v>0</v>
          </cell>
          <cell r="P37">
            <v>0</v>
          </cell>
          <cell r="Q37">
            <v>0</v>
          </cell>
        </row>
        <row r="38">
          <cell r="A38">
            <v>33</v>
          </cell>
          <cell r="B38" t="str">
            <v>CABLE &amp; WIRE FOR POWER SYSTEM</v>
          </cell>
          <cell r="C38">
            <v>130730</v>
          </cell>
          <cell r="D38" t="str">
            <v>M</v>
          </cell>
          <cell r="E38" t="str">
            <v/>
          </cell>
          <cell r="F38">
            <v>0</v>
          </cell>
          <cell r="G38">
            <v>0</v>
          </cell>
          <cell r="H38">
            <v>0</v>
          </cell>
          <cell r="I38">
            <v>0</v>
          </cell>
          <cell r="J38">
            <v>0</v>
          </cell>
          <cell r="L38">
            <v>0</v>
          </cell>
          <cell r="M38">
            <v>0</v>
          </cell>
          <cell r="N38">
            <v>0</v>
          </cell>
          <cell r="O38">
            <v>0</v>
          </cell>
          <cell r="P38">
            <v>0</v>
          </cell>
          <cell r="Q38">
            <v>0</v>
          </cell>
        </row>
        <row r="39">
          <cell r="A39">
            <v>34</v>
          </cell>
          <cell r="B39" t="str">
            <v>LIGHTING FIXTURE</v>
          </cell>
          <cell r="C39">
            <v>508</v>
          </cell>
          <cell r="D39" t="str">
            <v>SET</v>
          </cell>
          <cell r="E39" t="str">
            <v/>
          </cell>
          <cell r="F39">
            <v>0</v>
          </cell>
          <cell r="G39">
            <v>0</v>
          </cell>
          <cell r="H39">
            <v>0</v>
          </cell>
          <cell r="I39">
            <v>0</v>
          </cell>
          <cell r="J39">
            <v>0</v>
          </cell>
          <cell r="L39">
            <v>0</v>
          </cell>
          <cell r="M39">
            <v>0</v>
          </cell>
          <cell r="N39">
            <v>0</v>
          </cell>
          <cell r="O39">
            <v>0</v>
          </cell>
          <cell r="P39">
            <v>0</v>
          </cell>
          <cell r="Q39">
            <v>0</v>
          </cell>
        </row>
        <row r="40">
          <cell r="A40">
            <v>35</v>
          </cell>
          <cell r="B40">
            <v>64</v>
          </cell>
          <cell r="E40" t="str">
            <v/>
          </cell>
          <cell r="F40">
            <v>0</v>
          </cell>
          <cell r="G40">
            <v>0</v>
          </cell>
          <cell r="H40">
            <v>0</v>
          </cell>
          <cell r="I40">
            <v>0</v>
          </cell>
          <cell r="J40">
            <v>0</v>
          </cell>
          <cell r="L40">
            <v>0</v>
          </cell>
          <cell r="M40">
            <v>0</v>
          </cell>
          <cell r="N40">
            <v>0</v>
          </cell>
          <cell r="O40">
            <v>0</v>
          </cell>
          <cell r="P40">
            <v>0</v>
          </cell>
          <cell r="Q40">
            <v>0</v>
          </cell>
        </row>
        <row r="41">
          <cell r="A41">
            <v>36</v>
          </cell>
          <cell r="B41" t="str">
            <v>LABOR PRICE ????</v>
          </cell>
          <cell r="E41" t="str">
            <v/>
          </cell>
          <cell r="F41">
            <v>0</v>
          </cell>
          <cell r="G41">
            <v>0</v>
          </cell>
          <cell r="H41">
            <v>0</v>
          </cell>
          <cell r="I41">
            <v>0</v>
          </cell>
          <cell r="J41">
            <v>0</v>
          </cell>
          <cell r="L41">
            <v>0</v>
          </cell>
          <cell r="M41">
            <v>0</v>
          </cell>
          <cell r="N41">
            <v>0</v>
          </cell>
          <cell r="O41">
            <v>0</v>
          </cell>
          <cell r="P41">
            <v>0</v>
          </cell>
          <cell r="Q41">
            <v>0</v>
          </cell>
        </row>
        <row r="42">
          <cell r="A42">
            <v>37</v>
          </cell>
          <cell r="B42" t="str">
            <v xml:space="preserve">CAPACITOR </v>
          </cell>
          <cell r="C42">
            <v>0</v>
          </cell>
          <cell r="D42" t="str">
            <v>KVA</v>
          </cell>
          <cell r="E42" t="str">
            <v/>
          </cell>
          <cell r="F42">
            <v>0</v>
          </cell>
          <cell r="G42">
            <v>0</v>
          </cell>
          <cell r="H42">
            <v>0</v>
          </cell>
          <cell r="I42">
            <v>0</v>
          </cell>
          <cell r="J42">
            <v>0</v>
          </cell>
          <cell r="K42">
            <v>0</v>
          </cell>
          <cell r="L42">
            <v>0</v>
          </cell>
          <cell r="M42">
            <v>0</v>
          </cell>
          <cell r="N42">
            <v>0</v>
          </cell>
          <cell r="O42">
            <v>0</v>
          </cell>
          <cell r="P42">
            <v>0</v>
          </cell>
          <cell r="Q42">
            <v>0</v>
          </cell>
        </row>
        <row r="43">
          <cell r="A43">
            <v>38</v>
          </cell>
          <cell r="B43" t="str">
            <v>CABLE &amp; WIRE FOR POWER SYSTEM</v>
          </cell>
          <cell r="C43">
            <v>130730</v>
          </cell>
          <cell r="D43" t="str">
            <v>M</v>
          </cell>
          <cell r="E43">
            <v>0</v>
          </cell>
          <cell r="F43">
            <v>0</v>
          </cell>
          <cell r="G43">
            <v>0</v>
          </cell>
          <cell r="H43">
            <v>0</v>
          </cell>
          <cell r="I43">
            <v>0.73359596114128356</v>
          </cell>
          <cell r="J43">
            <v>95903</v>
          </cell>
          <cell r="L43">
            <v>0</v>
          </cell>
          <cell r="M43">
            <v>0</v>
          </cell>
          <cell r="N43">
            <v>0</v>
          </cell>
          <cell r="O43">
            <v>0</v>
          </cell>
          <cell r="P43">
            <v>0</v>
          </cell>
          <cell r="Q43">
            <v>0</v>
          </cell>
        </row>
        <row r="44">
          <cell r="A44" t="str">
            <v>A.3.2</v>
          </cell>
          <cell r="B44" t="str">
            <v>LIGHTING FIXTURE</v>
          </cell>
          <cell r="C44">
            <v>508</v>
          </cell>
          <cell r="D44" t="str">
            <v>SET</v>
          </cell>
          <cell r="E44">
            <v>500000</v>
          </cell>
          <cell r="F44">
            <v>5000000</v>
          </cell>
          <cell r="G44">
            <v>0</v>
          </cell>
          <cell r="H44">
            <v>0</v>
          </cell>
          <cell r="I44">
            <v>0</v>
          </cell>
          <cell r="J44">
            <v>0</v>
          </cell>
          <cell r="L44">
            <v>0</v>
          </cell>
          <cell r="M44">
            <v>0</v>
          </cell>
          <cell r="N44">
            <v>0</v>
          </cell>
          <cell r="O44">
            <v>0</v>
          </cell>
          <cell r="P44">
            <v>0</v>
          </cell>
          <cell r="Q44">
            <v>0</v>
          </cell>
        </row>
        <row r="45">
          <cell r="A45" t="str">
            <v>AVE.</v>
          </cell>
          <cell r="B45" t="str">
            <v/>
          </cell>
          <cell r="D45">
            <v>0</v>
          </cell>
          <cell r="E45">
            <v>0</v>
          </cell>
          <cell r="F45">
            <v>0</v>
          </cell>
          <cell r="G45">
            <v>0</v>
          </cell>
          <cell r="H45">
            <v>0</v>
          </cell>
          <cell r="I45">
            <v>0</v>
          </cell>
          <cell r="J45">
            <v>0</v>
          </cell>
          <cell r="K45">
            <v>0</v>
          </cell>
          <cell r="L45">
            <v>0</v>
          </cell>
          <cell r="M45">
            <v>0</v>
          </cell>
          <cell r="N45">
            <v>0</v>
          </cell>
          <cell r="O45">
            <v>0</v>
          </cell>
          <cell r="P45">
            <v>0</v>
          </cell>
          <cell r="Q45">
            <v>0</v>
          </cell>
        </row>
        <row r="46">
          <cell r="A46" t="str">
            <v>ALT-2</v>
          </cell>
          <cell r="B46">
            <v>0</v>
          </cell>
          <cell r="C46" t="str">
            <v/>
          </cell>
          <cell r="D46" t="str">
            <v/>
          </cell>
          <cell r="E46">
            <v>0</v>
          </cell>
          <cell r="F46">
            <v>0</v>
          </cell>
          <cell r="G46">
            <v>0</v>
          </cell>
          <cell r="H46">
            <v>0</v>
          </cell>
          <cell r="I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G47">
            <v>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G48">
            <v>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G49">
            <v>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G50">
            <v>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G51">
            <v>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G52">
            <v>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G53">
            <v>0</v>
          </cell>
          <cell r="H53">
            <v>0</v>
          </cell>
          <cell r="I53">
            <v>-2.46</v>
          </cell>
          <cell r="J53">
            <v>-2</v>
          </cell>
          <cell r="K53">
            <v>-709</v>
          </cell>
          <cell r="L53">
            <v>-709</v>
          </cell>
          <cell r="M53">
            <v>0</v>
          </cell>
          <cell r="N53">
            <v>0</v>
          </cell>
          <cell r="O53">
            <v>-689</v>
          </cell>
          <cell r="P53">
            <v>-689</v>
          </cell>
        </row>
        <row r="54">
          <cell r="B54" t="str">
            <v>SUB-TOTAL : (ALT-1)</v>
          </cell>
          <cell r="C54">
            <v>0</v>
          </cell>
          <cell r="D54">
            <v>0</v>
          </cell>
          <cell r="E54">
            <v>0</v>
          </cell>
          <cell r="F54">
            <v>-539149</v>
          </cell>
          <cell r="G54">
            <v>0</v>
          </cell>
          <cell r="H54">
            <v>0</v>
          </cell>
          <cell r="I54">
            <v>0</v>
          </cell>
          <cell r="J54">
            <v>-221</v>
          </cell>
          <cell r="K54">
            <v>0</v>
          </cell>
          <cell r="L54">
            <v>-539149</v>
          </cell>
          <cell r="M54">
            <v>0</v>
          </cell>
          <cell r="N54">
            <v>0</v>
          </cell>
          <cell r="O54">
            <v>0</v>
          </cell>
          <cell r="P54">
            <v>-61804</v>
          </cell>
          <cell r="Q54">
            <v>-221</v>
          </cell>
        </row>
        <row r="55">
          <cell r="H55">
            <v>0</v>
          </cell>
          <cell r="I55">
            <v>0.31715698242186791</v>
          </cell>
          <cell r="J55">
            <v>98</v>
          </cell>
          <cell r="K55">
            <v>232</v>
          </cell>
          <cell r="L55">
            <v>69600</v>
          </cell>
          <cell r="M55">
            <v>0</v>
          </cell>
          <cell r="N55">
            <v>0</v>
          </cell>
          <cell r="O55">
            <v>91</v>
          </cell>
          <cell r="P55">
            <v>27300</v>
          </cell>
        </row>
        <row r="56">
          <cell r="A56" t="str">
            <v>ALT-3</v>
          </cell>
        </row>
        <row r="57">
          <cell r="A57">
            <v>1</v>
          </cell>
          <cell r="B57" t="str">
            <v xml:space="preserve"> AUTO-TRANSFORMER FOR 6.9KV 8500KW MOTOR STARTER , </v>
          </cell>
          <cell r="C57">
            <v>1</v>
          </cell>
          <cell r="D57" t="str">
            <v>SET</v>
          </cell>
          <cell r="E57">
            <v>484000</v>
          </cell>
          <cell r="F57">
            <v>484000</v>
          </cell>
          <cell r="G57">
            <v>0</v>
          </cell>
          <cell r="H57">
            <v>0</v>
          </cell>
          <cell r="I57">
            <v>20</v>
          </cell>
          <cell r="J57">
            <v>20</v>
          </cell>
          <cell r="K57">
            <v>484000</v>
          </cell>
          <cell r="L57">
            <v>484000</v>
          </cell>
          <cell r="M57">
            <v>0</v>
          </cell>
          <cell r="N57">
            <v>0</v>
          </cell>
          <cell r="O57">
            <v>5600</v>
          </cell>
          <cell r="P57">
            <v>5600</v>
          </cell>
        </row>
        <row r="58">
          <cell r="A58">
            <v>3</v>
          </cell>
          <cell r="B58" t="str">
            <v xml:space="preserve"> TAP 80% , STARTING TIME 60 Sec. (MOTOR PF=0.7 , EFF=0.9)</v>
          </cell>
          <cell r="C58">
            <v>2</v>
          </cell>
          <cell r="D58" t="str">
            <v>P_x000E_L</v>
          </cell>
          <cell r="E58">
            <v>1500000</v>
          </cell>
          <cell r="F58">
            <v>0</v>
          </cell>
          <cell r="G58">
            <v>0</v>
          </cell>
          <cell r="H58">
            <v>0</v>
          </cell>
          <cell r="I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G59">
            <v>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G60">
            <v>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G61">
            <v>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G62">
            <v>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G63">
            <v>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G64">
            <v>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G65">
            <v>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G66">
            <v>0</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G67">
            <v>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G68">
            <v>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G77">
            <v>0</v>
          </cell>
          <cell r="H77">
            <v>0</v>
          </cell>
          <cell r="I77">
            <v>32.85</v>
          </cell>
          <cell r="J77">
            <v>33</v>
          </cell>
          <cell r="K77">
            <v>31995</v>
          </cell>
          <cell r="L77">
            <v>31995</v>
          </cell>
          <cell r="M77">
            <v>0</v>
          </cell>
          <cell r="N77">
            <v>0</v>
          </cell>
          <cell r="O77">
            <v>9198</v>
          </cell>
          <cell r="P77">
            <v>9198</v>
          </cell>
        </row>
        <row r="78">
          <cell r="B78" t="str">
            <v>SUB-TOTAL : (ALT-2)</v>
          </cell>
          <cell r="C78">
            <v>0</v>
          </cell>
          <cell r="D78">
            <v>0</v>
          </cell>
          <cell r="E78">
            <v>0</v>
          </cell>
          <cell r="F78">
            <v>7206503</v>
          </cell>
          <cell r="G78">
            <v>0</v>
          </cell>
          <cell r="H78">
            <v>0</v>
          </cell>
          <cell r="I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cell>
          <cell r="D82" t="str">
            <v/>
          </cell>
          <cell r="E82">
            <v>0</v>
          </cell>
          <cell r="F82">
            <v>0</v>
          </cell>
          <cell r="G82">
            <v>0</v>
          </cell>
          <cell r="H82">
            <v>0</v>
          </cell>
          <cell r="I82">
            <v>0</v>
          </cell>
          <cell r="J82">
            <v>0</v>
          </cell>
          <cell r="K82">
            <v>0</v>
          </cell>
          <cell r="L82">
            <v>0</v>
          </cell>
          <cell r="M82">
            <v>0</v>
          </cell>
          <cell r="N82">
            <v>0</v>
          </cell>
          <cell r="O82">
            <v>0</v>
          </cell>
          <cell r="P82">
            <v>0</v>
          </cell>
        </row>
        <row r="83">
          <cell r="F83">
            <v>0</v>
          </cell>
          <cell r="G83">
            <v>0</v>
          </cell>
          <cell r="H83">
            <v>0</v>
          </cell>
          <cell r="I83">
            <v>0</v>
          </cell>
          <cell r="J83">
            <v>0</v>
          </cell>
          <cell r="K83">
            <v>0</v>
          </cell>
          <cell r="L83">
            <v>0</v>
          </cell>
          <cell r="M83">
            <v>0</v>
          </cell>
          <cell r="N83">
            <v>0</v>
          </cell>
          <cell r="O83">
            <v>0</v>
          </cell>
          <cell r="P83">
            <v>0</v>
          </cell>
        </row>
        <row r="84">
          <cell r="A84" t="str">
            <v>*</v>
          </cell>
          <cell r="B84" t="str">
            <v>DWG. NO. XK11A-0000-01</v>
          </cell>
          <cell r="C84">
            <v>0</v>
          </cell>
          <cell r="D84">
            <v>0</v>
          </cell>
          <cell r="E84">
            <v>0</v>
          </cell>
          <cell r="F84">
            <v>0</v>
          </cell>
          <cell r="G84">
            <v>0</v>
          </cell>
          <cell r="H84">
            <v>0</v>
          </cell>
          <cell r="I84">
            <v>1.85</v>
          </cell>
          <cell r="J84">
            <v>0</v>
          </cell>
          <cell r="K84">
            <v>0</v>
          </cell>
          <cell r="L84">
            <v>0</v>
          </cell>
          <cell r="M84">
            <v>0</v>
          </cell>
          <cell r="N84">
            <v>0</v>
          </cell>
          <cell r="O84">
            <v>0</v>
          </cell>
          <cell r="P84">
            <v>0</v>
          </cell>
        </row>
        <row r="85">
          <cell r="A85" t="str">
            <v>A.1</v>
          </cell>
          <cell r="B85" t="str">
            <v>161KV SWITCHGEAR AREA</v>
          </cell>
          <cell r="C85">
            <v>0</v>
          </cell>
          <cell r="D85">
            <v>0</v>
          </cell>
          <cell r="E85">
            <v>0</v>
          </cell>
          <cell r="F85">
            <v>0</v>
          </cell>
          <cell r="G85">
            <v>0</v>
          </cell>
          <cell r="H85">
            <v>0</v>
          </cell>
          <cell r="I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G86">
            <v>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G87">
            <v>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G88">
            <v>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G89">
            <v>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G90">
            <v>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G91">
            <v>0</v>
          </cell>
          <cell r="H91">
            <v>0</v>
          </cell>
          <cell r="I91">
            <v>80</v>
          </cell>
          <cell r="J91">
            <v>160</v>
          </cell>
          <cell r="K91">
            <v>840000</v>
          </cell>
          <cell r="L91">
            <v>1680000</v>
          </cell>
          <cell r="M91">
            <v>0</v>
          </cell>
          <cell r="N91">
            <v>0</v>
          </cell>
          <cell r="O91">
            <v>22400</v>
          </cell>
          <cell r="P91">
            <v>44800</v>
          </cell>
        </row>
        <row r="92">
          <cell r="A92" t="str">
            <v>A.2.1</v>
          </cell>
          <cell r="B92" t="str">
            <v>SUB-TOTAL (A.1)</v>
          </cell>
          <cell r="C92">
            <v>3</v>
          </cell>
          <cell r="D92" t="str">
            <v>PNL</v>
          </cell>
          <cell r="E92">
            <v>1300000</v>
          </cell>
          <cell r="F92">
            <v>79627100</v>
          </cell>
          <cell r="G92">
            <v>0</v>
          </cell>
          <cell r="H92">
            <v>0</v>
          </cell>
          <cell r="I92">
            <v>0</v>
          </cell>
          <cell r="J92">
            <v>7864</v>
          </cell>
          <cell r="K92">
            <v>0</v>
          </cell>
          <cell r="L92">
            <v>79627100</v>
          </cell>
          <cell r="M92">
            <v>0</v>
          </cell>
          <cell r="N92">
            <v>0</v>
          </cell>
          <cell r="O92">
            <v>0</v>
          </cell>
          <cell r="P92">
            <v>3085790</v>
          </cell>
          <cell r="Q92">
            <v>0</v>
          </cell>
        </row>
        <row r="93">
          <cell r="A93" t="str">
            <v xml:space="preserve">  J.</v>
          </cell>
          <cell r="B93" t="str">
            <v>U/G CONDUIT BANK</v>
          </cell>
          <cell r="C93">
            <v>2850</v>
          </cell>
          <cell r="D93" t="str">
            <v>M3</v>
          </cell>
          <cell r="E93">
            <v>2070.4561403508774</v>
          </cell>
          <cell r="F93">
            <v>0</v>
          </cell>
          <cell r="G93">
            <v>0</v>
          </cell>
          <cell r="H93">
            <v>0</v>
          </cell>
          <cell r="I93">
            <v>0</v>
          </cell>
          <cell r="J93">
            <v>0</v>
          </cell>
          <cell r="K93">
            <v>0</v>
          </cell>
          <cell r="L93">
            <v>0</v>
          </cell>
          <cell r="M93">
            <v>0</v>
          </cell>
          <cell r="N93">
            <v>0</v>
          </cell>
          <cell r="O93">
            <v>0</v>
          </cell>
          <cell r="P93">
            <v>0</v>
          </cell>
        </row>
        <row r="94">
          <cell r="A94" t="str">
            <v>*</v>
          </cell>
          <cell r="B94" t="str">
            <v>DWG. NO. XK11A-0000-02, 03 , 04</v>
          </cell>
          <cell r="C94">
            <v>0</v>
          </cell>
          <cell r="D94">
            <v>0</v>
          </cell>
          <cell r="E94">
            <v>0</v>
          </cell>
          <cell r="F94">
            <v>0</v>
          </cell>
          <cell r="G94">
            <v>0</v>
          </cell>
          <cell r="H94">
            <v>0</v>
          </cell>
          <cell r="I94">
            <v>0</v>
          </cell>
          <cell r="J94">
            <v>0</v>
          </cell>
          <cell r="K94">
            <v>0</v>
          </cell>
          <cell r="L94">
            <v>0</v>
          </cell>
          <cell r="M94">
            <v>0</v>
          </cell>
          <cell r="N94">
            <v>0</v>
          </cell>
          <cell r="O94">
            <v>0</v>
          </cell>
          <cell r="P94">
            <v>0</v>
          </cell>
        </row>
        <row r="95">
          <cell r="A95" t="str">
            <v xml:space="preserve">   A.2</v>
          </cell>
          <cell r="B95" t="str">
            <v>MAIN SUBSTATION (????)</v>
          </cell>
          <cell r="C95">
            <v>0</v>
          </cell>
          <cell r="D95">
            <v>0</v>
          </cell>
          <cell r="E95">
            <v>0</v>
          </cell>
          <cell r="F95">
            <v>0</v>
          </cell>
          <cell r="G95">
            <v>0</v>
          </cell>
          <cell r="H95">
            <v>0</v>
          </cell>
          <cell r="I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G96">
            <v>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G97">
            <v>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G98">
            <v>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G99">
            <v>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G100">
            <v>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G101">
            <v>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G102">
            <v>0</v>
          </cell>
          <cell r="H102">
            <v>0</v>
          </cell>
          <cell r="I102">
            <v>15</v>
          </cell>
          <cell r="J102">
            <v>105</v>
          </cell>
          <cell r="K102">
            <v>120000</v>
          </cell>
          <cell r="L102">
            <v>840000</v>
          </cell>
          <cell r="M102">
            <v>0</v>
          </cell>
          <cell r="N102">
            <v>0</v>
          </cell>
          <cell r="O102">
            <v>4200</v>
          </cell>
          <cell r="P102">
            <v>29400</v>
          </cell>
        </row>
        <row r="103">
          <cell r="B103" t="str">
            <v>SUB-TOTAL (A.2)</v>
          </cell>
          <cell r="C103">
            <v>0</v>
          </cell>
          <cell r="D103">
            <v>0</v>
          </cell>
          <cell r="E103">
            <v>0</v>
          </cell>
          <cell r="F103">
            <v>12780000</v>
          </cell>
          <cell r="G103">
            <v>0</v>
          </cell>
          <cell r="H103">
            <v>0</v>
          </cell>
          <cell r="I103">
            <v>0</v>
          </cell>
          <cell r="J103">
            <v>703</v>
          </cell>
          <cell r="K103">
            <v>0</v>
          </cell>
          <cell r="L103">
            <v>12780000</v>
          </cell>
          <cell r="M103">
            <v>0</v>
          </cell>
          <cell r="N103">
            <v>0</v>
          </cell>
          <cell r="O103">
            <v>0</v>
          </cell>
          <cell r="P103">
            <v>196840</v>
          </cell>
        </row>
        <row r="104">
          <cell r="A104" t="str">
            <v>A.4.1</v>
          </cell>
          <cell r="B104" t="str">
            <v xml:space="preserve">  6.9KV VCB 1250A 40KA , SWITCHGEAR INCOMING &amp; TIe PANEL &amp; FEEDER PANEL</v>
          </cell>
          <cell r="C104">
            <v>5</v>
          </cell>
          <cell r="D104" t="str">
            <v>PNL</v>
          </cell>
          <cell r="E104">
            <v>800000</v>
          </cell>
          <cell r="F104">
            <v>4000000</v>
          </cell>
        </row>
        <row r="105">
          <cell r="A105" t="str">
            <v>*</v>
          </cell>
          <cell r="B105" t="str">
            <v>DWG. NO. XK11A-0000-05,06,07,08</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row>
        <row r="106">
          <cell r="A106" t="str">
            <v xml:space="preserve">   A.3</v>
          </cell>
          <cell r="B106" t="str">
            <v>NO.1 SUBSTATION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G107">
            <v>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G108">
            <v>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G109">
            <v>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G110">
            <v>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G111">
            <v>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G112">
            <v>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G113">
            <v>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G114">
            <v>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G115">
            <v>0</v>
          </cell>
          <cell r="H115">
            <v>0</v>
          </cell>
          <cell r="I115">
            <v>15</v>
          </cell>
          <cell r="J115">
            <v>45</v>
          </cell>
          <cell r="K115">
            <v>140000</v>
          </cell>
          <cell r="L115">
            <v>420000</v>
          </cell>
          <cell r="M115">
            <v>0</v>
          </cell>
          <cell r="N115">
            <v>0</v>
          </cell>
          <cell r="O115">
            <v>4200</v>
          </cell>
          <cell r="P115">
            <v>12600</v>
          </cell>
        </row>
        <row r="116">
          <cell r="B116" t="str">
            <v>SUB-TOTAL (A.3)</v>
          </cell>
          <cell r="C116">
            <v>0</v>
          </cell>
          <cell r="D116">
            <v>0</v>
          </cell>
          <cell r="E116">
            <v>0</v>
          </cell>
          <cell r="F116">
            <v>22314000</v>
          </cell>
          <cell r="G116">
            <v>0</v>
          </cell>
          <cell r="H116">
            <v>0</v>
          </cell>
          <cell r="I116">
            <v>0</v>
          </cell>
          <cell r="J116">
            <v>1302</v>
          </cell>
          <cell r="K116">
            <v>0</v>
          </cell>
          <cell r="L116">
            <v>22314000</v>
          </cell>
          <cell r="M116">
            <v>0</v>
          </cell>
          <cell r="N116">
            <v>0</v>
          </cell>
          <cell r="O116">
            <v>0</v>
          </cell>
          <cell r="P116">
            <v>364560</v>
          </cell>
        </row>
        <row r="117">
          <cell r="F117">
            <v>0</v>
          </cell>
          <cell r="G117">
            <v>0</v>
          </cell>
          <cell r="H117">
            <v>0</v>
          </cell>
          <cell r="I117">
            <v>0</v>
          </cell>
          <cell r="J117">
            <v>0</v>
          </cell>
          <cell r="K117">
            <v>0</v>
          </cell>
          <cell r="L117">
            <v>0</v>
          </cell>
          <cell r="M117">
            <v>0</v>
          </cell>
          <cell r="N117">
            <v>0</v>
          </cell>
          <cell r="O117">
            <v>0</v>
          </cell>
          <cell r="P117">
            <v>0</v>
          </cell>
        </row>
        <row r="118">
          <cell r="A118" t="str">
            <v>*</v>
          </cell>
          <cell r="B118" t="str">
            <v>DWG. NO. XK11A-0000-09,10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row>
        <row r="119">
          <cell r="A119" t="str">
            <v xml:space="preserve">   A.4</v>
          </cell>
          <cell r="B119" t="str">
            <v>NO.2 SUBSTATION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G120">
            <v>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G121">
            <v>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G122">
            <v>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G123">
            <v>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G124">
            <v>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G125">
            <v>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G126">
            <v>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G127">
            <v>0</v>
          </cell>
          <cell r="H127">
            <v>0</v>
          </cell>
          <cell r="I127">
            <v>15</v>
          </cell>
          <cell r="J127">
            <v>105</v>
          </cell>
          <cell r="K127">
            <v>120000</v>
          </cell>
          <cell r="L127">
            <v>840000</v>
          </cell>
          <cell r="M127">
            <v>0</v>
          </cell>
          <cell r="N127">
            <v>0</v>
          </cell>
          <cell r="O127">
            <v>4200</v>
          </cell>
          <cell r="P127">
            <v>29400</v>
          </cell>
        </row>
        <row r="128">
          <cell r="B128" t="str">
            <v>SUB-TOTAL (A.4)</v>
          </cell>
          <cell r="C128">
            <v>0</v>
          </cell>
          <cell r="D128">
            <v>0</v>
          </cell>
          <cell r="E128">
            <v>0</v>
          </cell>
          <cell r="F128">
            <v>12280000</v>
          </cell>
          <cell r="G128">
            <v>0</v>
          </cell>
          <cell r="H128">
            <v>0</v>
          </cell>
          <cell r="I128">
            <v>0</v>
          </cell>
          <cell r="J128">
            <v>693</v>
          </cell>
          <cell r="K128">
            <v>0</v>
          </cell>
          <cell r="L128">
            <v>12280000</v>
          </cell>
          <cell r="M128">
            <v>0</v>
          </cell>
          <cell r="N128">
            <v>0</v>
          </cell>
          <cell r="O128">
            <v>0</v>
          </cell>
          <cell r="P128">
            <v>194040</v>
          </cell>
        </row>
        <row r="129">
          <cell r="F129">
            <v>0</v>
          </cell>
          <cell r="G129">
            <v>0</v>
          </cell>
          <cell r="H129">
            <v>0</v>
          </cell>
          <cell r="I129">
            <v>0</v>
          </cell>
          <cell r="J129">
            <v>0</v>
          </cell>
          <cell r="K129">
            <v>0</v>
          </cell>
          <cell r="L129">
            <v>0</v>
          </cell>
          <cell r="M129">
            <v>0</v>
          </cell>
          <cell r="N129">
            <v>0</v>
          </cell>
          <cell r="O129">
            <v>0</v>
          </cell>
          <cell r="P129">
            <v>0</v>
          </cell>
          <cell r="Q129">
            <v>0</v>
          </cell>
        </row>
        <row r="130">
          <cell r="A130" t="str">
            <v>A.5</v>
          </cell>
          <cell r="B130" t="str">
            <v xml:space="preserve"> DISEL STAND-BY GENERATOR 1250KW OUTPUT,</v>
          </cell>
          <cell r="C130">
            <v>1</v>
          </cell>
          <cell r="D130" t="str">
            <v>SET</v>
          </cell>
          <cell r="E130">
            <v>6250000</v>
          </cell>
          <cell r="F130">
            <v>6250000</v>
          </cell>
          <cell r="G130">
            <v>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row>
        <row r="133">
          <cell r="A133" t="str">
            <v>A.6</v>
          </cell>
          <cell r="B133" t="str">
            <v>3 PHASE 480V-120V UPS</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G134">
            <v>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G135">
            <v>0</v>
          </cell>
          <cell r="H135">
            <v>0</v>
          </cell>
          <cell r="I135">
            <v>50</v>
          </cell>
          <cell r="J135">
            <v>50</v>
          </cell>
          <cell r="K135">
            <v>300000</v>
          </cell>
          <cell r="L135">
            <v>300000</v>
          </cell>
          <cell r="M135">
            <v>0</v>
          </cell>
          <cell r="N135">
            <v>0</v>
          </cell>
          <cell r="O135">
            <v>14000</v>
          </cell>
          <cell r="P135">
            <v>14000</v>
          </cell>
        </row>
        <row r="136">
          <cell r="B136" t="str">
            <v>SUB-TOTAL (A.6)</v>
          </cell>
          <cell r="C136">
            <v>0</v>
          </cell>
          <cell r="D136">
            <v>0</v>
          </cell>
          <cell r="E136">
            <v>0</v>
          </cell>
          <cell r="F136">
            <v>1550000</v>
          </cell>
          <cell r="G136">
            <v>0</v>
          </cell>
          <cell r="H136">
            <v>0</v>
          </cell>
          <cell r="I136">
            <v>0</v>
          </cell>
          <cell r="J136">
            <v>238</v>
          </cell>
          <cell r="K136">
            <v>0</v>
          </cell>
          <cell r="L136">
            <v>1550000</v>
          </cell>
          <cell r="M136">
            <v>0</v>
          </cell>
          <cell r="N136">
            <v>0</v>
          </cell>
          <cell r="O136">
            <v>0</v>
          </cell>
          <cell r="P136">
            <v>66640</v>
          </cell>
        </row>
        <row r="137">
          <cell r="F137">
            <v>0</v>
          </cell>
          <cell r="H137">
            <v>0</v>
          </cell>
        </row>
        <row r="138">
          <cell r="A138" t="str">
            <v>A.7</v>
          </cell>
          <cell r="B138" t="str">
            <v xml:space="preserve">  DC POWER SUPPLY       </v>
          </cell>
          <cell r="J138">
            <v>0</v>
          </cell>
          <cell r="K138">
            <v>0</v>
          </cell>
          <cell r="L138">
            <v>0</v>
          </cell>
          <cell r="M138">
            <v>0</v>
          </cell>
          <cell r="N138">
            <v>0</v>
          </cell>
          <cell r="O138">
            <v>0</v>
          </cell>
          <cell r="P138">
            <v>0</v>
          </cell>
        </row>
        <row r="139">
          <cell r="A139" t="str">
            <v>A.7.1</v>
          </cell>
          <cell r="B139" t="str">
            <v xml:space="preserve"> 125VDC CHAGER, 50A,  W/ 60AH LEAD-CALCIUM BATTERY &amp; RACK</v>
          </cell>
          <cell r="C139">
            <v>1</v>
          </cell>
          <cell r="D139" t="str">
            <v>SET</v>
          </cell>
          <cell r="E139">
            <v>325000</v>
          </cell>
          <cell r="F139">
            <v>325000</v>
          </cell>
          <cell r="G139">
            <v>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G140">
            <v>0</v>
          </cell>
          <cell r="H140">
            <v>0</v>
          </cell>
          <cell r="I140">
            <v>35</v>
          </cell>
          <cell r="J140">
            <v>70</v>
          </cell>
          <cell r="K140">
            <v>245000</v>
          </cell>
          <cell r="L140">
            <v>490000</v>
          </cell>
          <cell r="M140">
            <v>0</v>
          </cell>
          <cell r="N140">
            <v>0</v>
          </cell>
          <cell r="O140">
            <v>9800</v>
          </cell>
          <cell r="P140">
            <v>19600</v>
          </cell>
        </row>
        <row r="141">
          <cell r="B141" t="str">
            <v>SUB-TOTAL (A7)</v>
          </cell>
          <cell r="C141">
            <v>0</v>
          </cell>
          <cell r="D141">
            <v>0</v>
          </cell>
          <cell r="E141">
            <v>0</v>
          </cell>
          <cell r="F141">
            <v>815000</v>
          </cell>
          <cell r="G141">
            <v>0</v>
          </cell>
          <cell r="H141">
            <v>0</v>
          </cell>
          <cell r="I141">
            <v>0</v>
          </cell>
          <cell r="J141">
            <v>120</v>
          </cell>
          <cell r="K141">
            <v>0</v>
          </cell>
          <cell r="L141">
            <v>815000</v>
          </cell>
          <cell r="M141">
            <v>0</v>
          </cell>
          <cell r="N141">
            <v>0</v>
          </cell>
          <cell r="O141">
            <v>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G144">
            <v>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G146">
            <v>0</v>
          </cell>
          <cell r="H146">
            <v>0</v>
          </cell>
          <cell r="I146">
            <v>20</v>
          </cell>
          <cell r="J146">
            <v>120</v>
          </cell>
          <cell r="K146">
            <v>140000</v>
          </cell>
          <cell r="L146">
            <v>840000</v>
          </cell>
          <cell r="M146">
            <v>0</v>
          </cell>
          <cell r="N146">
            <v>0</v>
          </cell>
          <cell r="O146">
            <v>5600</v>
          </cell>
          <cell r="P146">
            <v>33600</v>
          </cell>
        </row>
        <row r="147">
          <cell r="B147" t="str">
            <v>PNL. NO. POWER PANEL.</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row>
        <row r="148">
          <cell r="A148" t="str">
            <v>A.8.3</v>
          </cell>
          <cell r="B148" t="str">
            <v>DRY RTANSFORMER, WEATHER PROOF ENCLOSURE</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G149">
            <v>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G150">
            <v>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G151">
            <v>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G152">
            <v>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G153">
            <v>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G154">
            <v>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G155">
            <v>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G157">
            <v>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row>
        <row r="159">
          <cell r="B159" t="str">
            <v>MOSAIC PANEL SIZE 2000(W)x1000(H)MM., W/ LIGHT x60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row>
        <row r="160">
          <cell r="B160" t="str">
            <v>SUB-TOTAL (A.8)</v>
          </cell>
          <cell r="C160">
            <v>0</v>
          </cell>
          <cell r="D160">
            <v>0</v>
          </cell>
          <cell r="E160">
            <v>0</v>
          </cell>
          <cell r="F160">
            <v>2996000</v>
          </cell>
          <cell r="G160">
            <v>0</v>
          </cell>
          <cell r="H160">
            <v>0</v>
          </cell>
          <cell r="I160">
            <v>0</v>
          </cell>
          <cell r="J160">
            <v>677</v>
          </cell>
          <cell r="K160">
            <v>0</v>
          </cell>
          <cell r="L160">
            <v>2996000</v>
          </cell>
          <cell r="M160">
            <v>0</v>
          </cell>
          <cell r="N160">
            <v>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G162">
            <v>0</v>
          </cell>
          <cell r="H162">
            <v>0</v>
          </cell>
          <cell r="I162">
            <v>1607</v>
          </cell>
          <cell r="J162">
            <v>1607</v>
          </cell>
          <cell r="K162" t="str">
            <v>M+L</v>
          </cell>
          <cell r="L162" t="str">
            <v>M+L</v>
          </cell>
          <cell r="M162">
            <v>0</v>
          </cell>
          <cell r="N162">
            <v>0</v>
          </cell>
          <cell r="O162">
            <v>1800000</v>
          </cell>
          <cell r="P162">
            <v>1800000</v>
          </cell>
        </row>
        <row r="163">
          <cell r="F163">
            <v>0</v>
          </cell>
          <cell r="G163">
            <v>0</v>
          </cell>
          <cell r="H163">
            <v>0</v>
          </cell>
          <cell r="I163">
            <v>0</v>
          </cell>
          <cell r="J163">
            <v>0</v>
          </cell>
          <cell r="K163">
            <v>0</v>
          </cell>
          <cell r="L163">
            <v>0</v>
          </cell>
          <cell r="M163">
            <v>0</v>
          </cell>
          <cell r="N163">
            <v>0</v>
          </cell>
          <cell r="O163">
            <v>0</v>
          </cell>
          <cell r="P163">
            <v>0</v>
          </cell>
        </row>
        <row r="164">
          <cell r="A164">
            <v>10</v>
          </cell>
          <cell r="B164" t="str">
            <v>SUB-TOTAL : (A)</v>
          </cell>
          <cell r="C164">
            <v>15000</v>
          </cell>
          <cell r="D164" t="str">
            <v>M</v>
          </cell>
          <cell r="E164">
            <v>223</v>
          </cell>
          <cell r="F164">
            <v>138612100</v>
          </cell>
          <cell r="G164">
            <v>0</v>
          </cell>
          <cell r="H164">
            <v>0</v>
          </cell>
          <cell r="I164">
            <v>0</v>
          </cell>
          <cell r="J164">
            <v>13764</v>
          </cell>
          <cell r="K164">
            <v>0</v>
          </cell>
          <cell r="L164">
            <v>138612100</v>
          </cell>
          <cell r="M164">
            <v>0</v>
          </cell>
          <cell r="N164">
            <v>0</v>
          </cell>
          <cell r="O164">
            <v>0</v>
          </cell>
          <cell r="P164">
            <v>6155030</v>
          </cell>
        </row>
        <row r="165">
          <cell r="A165" t="str">
            <v>a_x000E_6</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row>
        <row r="166">
          <cell r="A166" t="str">
            <v>B</v>
          </cell>
          <cell r="B166" t="str">
            <v>CABLE &amp; WIRE FOR POWER SYSTEM</v>
          </cell>
          <cell r="C166">
            <v>130730</v>
          </cell>
          <cell r="D166" t="str">
            <v>M</v>
          </cell>
          <cell r="H166">
            <v>0</v>
          </cell>
          <cell r="I166">
            <v>0.11700000000000001</v>
          </cell>
          <cell r="J166">
            <v>35</v>
          </cell>
          <cell r="K166">
            <v>28</v>
          </cell>
          <cell r="L166">
            <v>8400</v>
          </cell>
          <cell r="M166">
            <v>0</v>
          </cell>
          <cell r="N166">
            <v>0</v>
          </cell>
          <cell r="O166">
            <v>33</v>
          </cell>
          <cell r="P166">
            <v>9900</v>
          </cell>
        </row>
        <row r="167">
          <cell r="A167">
            <v>13</v>
          </cell>
          <cell r="B167" t="str">
            <v xml:space="preserve">    4/C 60 sq.mm </v>
          </cell>
          <cell r="C167">
            <v>300</v>
          </cell>
          <cell r="D167" t="str">
            <v>M</v>
          </cell>
          <cell r="E167">
            <v>232</v>
          </cell>
          <cell r="F167">
            <v>0</v>
          </cell>
          <cell r="G167">
            <v>0</v>
          </cell>
          <cell r="H167">
            <v>0</v>
          </cell>
          <cell r="I167">
            <v>0</v>
          </cell>
          <cell r="J167">
            <v>0</v>
          </cell>
          <cell r="K167">
            <v>0</v>
          </cell>
          <cell r="L167">
            <v>0</v>
          </cell>
          <cell r="M167">
            <v>0</v>
          </cell>
          <cell r="N167">
            <v>0</v>
          </cell>
          <cell r="O167">
            <v>0</v>
          </cell>
          <cell r="P167">
            <v>0</v>
          </cell>
          <cell r="Q167">
            <v>0</v>
          </cell>
        </row>
        <row r="168">
          <cell r="A168" t="str">
            <v>B</v>
          </cell>
          <cell r="B168" t="str">
            <v xml:space="preserve"> POWER DISTRIBUTION SYSTEM</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row>
        <row r="169">
          <cell r="F169">
            <v>0</v>
          </cell>
          <cell r="G169">
            <v>0</v>
          </cell>
          <cell r="H169">
            <v>0</v>
          </cell>
          <cell r="I169">
            <v>0</v>
          </cell>
          <cell r="J169">
            <v>0</v>
          </cell>
          <cell r="K169">
            <v>0</v>
          </cell>
          <cell r="L169">
            <v>0</v>
          </cell>
          <cell r="M169">
            <v>0</v>
          </cell>
          <cell r="N169">
            <v>0</v>
          </cell>
          <cell r="O169">
            <v>0</v>
          </cell>
          <cell r="P169">
            <v>0</v>
          </cell>
        </row>
        <row r="170">
          <cell r="B170" t="str">
            <v xml:space="preserve"> 600V POWER CABLE, XLPE INSU. PVC JACKET</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G171">
            <v>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G172">
            <v>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G173">
            <v>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G174">
            <v>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G175">
            <v>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G176">
            <v>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G177">
            <v>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G178">
            <v>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G179">
            <v>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G180">
            <v>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G181">
            <v>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G182">
            <v>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G183">
            <v>0</v>
          </cell>
          <cell r="H183">
            <v>0</v>
          </cell>
          <cell r="I183">
            <v>0.32500000000000001</v>
          </cell>
          <cell r="J183">
            <v>98</v>
          </cell>
          <cell r="K183">
            <v>232</v>
          </cell>
          <cell r="L183">
            <v>69600</v>
          </cell>
          <cell r="M183">
            <v>0</v>
          </cell>
          <cell r="N183">
            <v>0</v>
          </cell>
          <cell r="O183">
            <v>91</v>
          </cell>
          <cell r="P183">
            <v>27300</v>
          </cell>
        </row>
        <row r="184">
          <cell r="E184">
            <v>0</v>
          </cell>
          <cell r="F184">
            <v>0</v>
          </cell>
          <cell r="G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G186">
            <v>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G187">
            <v>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G188">
            <v>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G189">
            <v>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G190">
            <v>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G191">
            <v>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G192">
            <v>0</v>
          </cell>
          <cell r="H192">
            <v>0</v>
          </cell>
          <cell r="I192">
            <v>0.16</v>
          </cell>
          <cell r="J192">
            <v>48</v>
          </cell>
          <cell r="K192">
            <v>83</v>
          </cell>
          <cell r="L192">
            <v>24900</v>
          </cell>
          <cell r="M192">
            <v>0</v>
          </cell>
          <cell r="N192">
            <v>0</v>
          </cell>
          <cell r="O192">
            <v>45</v>
          </cell>
          <cell r="P192">
            <v>13500</v>
          </cell>
        </row>
        <row r="193">
          <cell r="E193">
            <v>0</v>
          </cell>
          <cell r="F193">
            <v>0</v>
          </cell>
          <cell r="G193">
            <v>0</v>
          </cell>
          <cell r="H193">
            <v>0</v>
          </cell>
          <cell r="I193">
            <v>0</v>
          </cell>
          <cell r="J193">
            <v>0</v>
          </cell>
          <cell r="K193">
            <v>0</v>
          </cell>
          <cell r="L193">
            <v>0</v>
          </cell>
          <cell r="M193">
            <v>0</v>
          </cell>
          <cell r="N193">
            <v>0</v>
          </cell>
          <cell r="O193">
            <v>0</v>
          </cell>
          <cell r="P193">
            <v>0</v>
          </cell>
        </row>
        <row r="194">
          <cell r="B194" t="str">
            <v>8KV POWER CABLE, XLPE INSU. PVC JACKET</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G195">
            <v>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G196">
            <v>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G197">
            <v>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G198">
            <v>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G199">
            <v>0</v>
          </cell>
          <cell r="H199">
            <v>0</v>
          </cell>
          <cell r="I199">
            <v>0.27400000000000002</v>
          </cell>
          <cell r="J199">
            <v>4795</v>
          </cell>
          <cell r="K199">
            <v>306</v>
          </cell>
          <cell r="L199">
            <v>5355000</v>
          </cell>
          <cell r="M199">
            <v>0</v>
          </cell>
          <cell r="N199">
            <v>0</v>
          </cell>
          <cell r="O199">
            <v>77</v>
          </cell>
          <cell r="P199">
            <v>1347500</v>
          </cell>
        </row>
        <row r="200">
          <cell r="B200" t="str">
            <v xml:space="preserve"> WEATHER PROOF, NEMA-4X</v>
          </cell>
          <cell r="F200">
            <v>0</v>
          </cell>
          <cell r="G200">
            <v>0</v>
          </cell>
          <cell r="H200">
            <v>0</v>
          </cell>
          <cell r="I200">
            <v>0</v>
          </cell>
          <cell r="J200">
            <v>0</v>
          </cell>
          <cell r="K200">
            <v>0</v>
          </cell>
          <cell r="L200">
            <v>0</v>
          </cell>
          <cell r="M200">
            <v>0</v>
          </cell>
          <cell r="N200">
            <v>0</v>
          </cell>
          <cell r="O200">
            <v>0</v>
          </cell>
          <cell r="P200">
            <v>0</v>
          </cell>
        </row>
        <row r="201">
          <cell r="B201" t="str">
            <v>8KV TERMINATION KIT, HEAT SHRINKABLE TYPE</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G202">
            <v>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G203">
            <v>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G204">
            <v>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G205">
            <v>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G206">
            <v>0</v>
          </cell>
          <cell r="H206">
            <v>0</v>
          </cell>
          <cell r="I206">
            <v>4.5</v>
          </cell>
          <cell r="J206">
            <v>180</v>
          </cell>
          <cell r="K206">
            <v>1585</v>
          </cell>
          <cell r="L206">
            <v>63400</v>
          </cell>
          <cell r="M206">
            <v>0</v>
          </cell>
          <cell r="N206">
            <v>0</v>
          </cell>
          <cell r="O206">
            <v>1260</v>
          </cell>
          <cell r="P206">
            <v>50400</v>
          </cell>
        </row>
        <row r="207">
          <cell r="F207">
            <v>0</v>
          </cell>
          <cell r="G207">
            <v>0</v>
          </cell>
          <cell r="H207">
            <v>0</v>
          </cell>
          <cell r="I207">
            <v>0</v>
          </cell>
          <cell r="J207">
            <v>0</v>
          </cell>
          <cell r="K207">
            <v>0</v>
          </cell>
          <cell r="L207">
            <v>0</v>
          </cell>
          <cell r="M207">
            <v>0</v>
          </cell>
          <cell r="N207">
            <v>0</v>
          </cell>
          <cell r="O207">
            <v>0</v>
          </cell>
          <cell r="P207">
            <v>0</v>
          </cell>
        </row>
        <row r="208">
          <cell r="B208" t="str">
            <v xml:space="preserve"> RSG CONDUIT WITH COUPLING, THICK WALL</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row>
        <row r="209">
          <cell r="B209" t="str">
            <v xml:space="preserve"> (ANSI C80.1 NPT THREADED)</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G210">
            <v>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G211">
            <v>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G212">
            <v>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G213">
            <v>0</v>
          </cell>
          <cell r="H213">
            <v>0</v>
          </cell>
          <cell r="I213">
            <v>2.72</v>
          </cell>
          <cell r="J213">
            <v>136</v>
          </cell>
          <cell r="K213">
            <v>840</v>
          </cell>
          <cell r="L213">
            <v>42000</v>
          </cell>
          <cell r="M213">
            <v>0</v>
          </cell>
          <cell r="N213">
            <v>0</v>
          </cell>
          <cell r="O213">
            <v>762</v>
          </cell>
          <cell r="P213">
            <v>38100</v>
          </cell>
        </row>
        <row r="214">
          <cell r="E214" t="str">
            <v/>
          </cell>
          <cell r="F214">
            <v>0</v>
          </cell>
          <cell r="G214">
            <v>0</v>
          </cell>
          <cell r="H214">
            <v>0</v>
          </cell>
          <cell r="I214">
            <v>0</v>
          </cell>
          <cell r="J214">
            <v>0</v>
          </cell>
          <cell r="K214">
            <v>0</v>
          </cell>
          <cell r="L214">
            <v>0</v>
          </cell>
          <cell r="M214">
            <v>0</v>
          </cell>
          <cell r="N214">
            <v>0</v>
          </cell>
          <cell r="O214">
            <v>0</v>
          </cell>
          <cell r="P214">
            <v>0</v>
          </cell>
        </row>
        <row r="215">
          <cell r="B215" t="str">
            <v xml:space="preserve"> FLEXIBLE CONDUIT, LIQUID-TIGHT, UA TYPE</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G216">
            <v>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G217">
            <v>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G218">
            <v>0</v>
          </cell>
          <cell r="H218">
            <v>0</v>
          </cell>
          <cell r="I218">
            <v>2.08</v>
          </cell>
          <cell r="J218">
            <v>42</v>
          </cell>
          <cell r="K218">
            <v>1307</v>
          </cell>
          <cell r="L218">
            <v>26140</v>
          </cell>
          <cell r="M218">
            <v>0</v>
          </cell>
          <cell r="N218">
            <v>0</v>
          </cell>
          <cell r="O218">
            <v>582</v>
          </cell>
          <cell r="P218">
            <v>11640</v>
          </cell>
        </row>
        <row r="219">
          <cell r="D219">
            <v>0</v>
          </cell>
          <cell r="E219">
            <v>0</v>
          </cell>
          <cell r="F219">
            <v>0</v>
          </cell>
          <cell r="G219">
            <v>0</v>
          </cell>
          <cell r="H219">
            <v>0</v>
          </cell>
          <cell r="I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G220">
            <v>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row>
        <row r="222">
          <cell r="D222">
            <v>0</v>
          </cell>
          <cell r="E222">
            <v>0</v>
          </cell>
          <cell r="F222">
            <v>0</v>
          </cell>
          <cell r="G222">
            <v>0</v>
          </cell>
          <cell r="H222">
            <v>0</v>
          </cell>
          <cell r="I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G223">
            <v>0</v>
          </cell>
          <cell r="H223">
            <v>0</v>
          </cell>
          <cell r="I223">
            <v>0.15</v>
          </cell>
          <cell r="J223">
            <v>165</v>
          </cell>
          <cell r="K223">
            <v>20</v>
          </cell>
          <cell r="L223">
            <v>22000</v>
          </cell>
          <cell r="M223">
            <v>0</v>
          </cell>
          <cell r="N223">
            <v>0</v>
          </cell>
          <cell r="O223">
            <v>42</v>
          </cell>
          <cell r="P223">
            <v>46200</v>
          </cell>
        </row>
        <row r="224">
          <cell r="A224" t="str">
            <v>A.2.1</v>
          </cell>
          <cell r="B224" t="str">
            <v xml:space="preserve">  6.9KV VCB 4000A 40KA , SWITCHGEAR INCOMING &amp; TIE PANEL </v>
          </cell>
          <cell r="C224">
            <v>3</v>
          </cell>
          <cell r="D224" t="str">
            <v>PNL</v>
          </cell>
          <cell r="E224">
            <v>0</v>
          </cell>
          <cell r="F224">
            <v>0</v>
          </cell>
          <cell r="G224">
            <v>0</v>
          </cell>
          <cell r="H224">
            <v>0</v>
          </cell>
          <cell r="I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G225">
            <v>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row>
        <row r="227">
          <cell r="F227">
            <v>0</v>
          </cell>
          <cell r="G227">
            <v>0</v>
          </cell>
          <cell r="H227">
            <v>0</v>
          </cell>
          <cell r="I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G228">
            <v>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C229">
            <v>0</v>
          </cell>
          <cell r="D229">
            <v>0</v>
          </cell>
          <cell r="E229">
            <v>0</v>
          </cell>
          <cell r="F229">
            <v>0</v>
          </cell>
          <cell r="G229">
            <v>0</v>
          </cell>
          <cell r="H229">
            <v>0</v>
          </cell>
          <cell r="I229">
            <v>5</v>
          </cell>
          <cell r="J229">
            <v>0</v>
          </cell>
          <cell r="K229">
            <v>0</v>
          </cell>
          <cell r="L229">
            <v>0</v>
          </cell>
          <cell r="M229">
            <v>0</v>
          </cell>
          <cell r="N229">
            <v>0</v>
          </cell>
          <cell r="O229">
            <v>0</v>
          </cell>
          <cell r="P229">
            <v>0</v>
          </cell>
        </row>
        <row r="230">
          <cell r="F230">
            <v>0</v>
          </cell>
          <cell r="G230">
            <v>0</v>
          </cell>
          <cell r="H230">
            <v>0</v>
          </cell>
          <cell r="I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G231">
            <v>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row>
        <row r="233">
          <cell r="F233">
            <v>0</v>
          </cell>
          <cell r="G233">
            <v>0</v>
          </cell>
          <cell r="H233">
            <v>0</v>
          </cell>
          <cell r="I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G234">
            <v>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row>
        <row r="236">
          <cell r="F236">
            <v>0</v>
          </cell>
          <cell r="G236">
            <v>0</v>
          </cell>
          <cell r="H236">
            <v>0</v>
          </cell>
          <cell r="I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G237">
            <v>0</v>
          </cell>
          <cell r="H237">
            <v>0</v>
          </cell>
          <cell r="I237">
            <v>0</v>
          </cell>
          <cell r="J237">
            <v>0</v>
          </cell>
          <cell r="K237">
            <v>1000</v>
          </cell>
          <cell r="L237">
            <v>52000</v>
          </cell>
          <cell r="M237">
            <v>0</v>
          </cell>
          <cell r="N237">
            <v>0</v>
          </cell>
          <cell r="O237">
            <v>0</v>
          </cell>
          <cell r="P237">
            <v>0</v>
          </cell>
        </row>
        <row r="238">
          <cell r="F238">
            <v>0</v>
          </cell>
          <cell r="G238">
            <v>0</v>
          </cell>
          <cell r="H238">
            <v>0</v>
          </cell>
          <cell r="I238">
            <v>0</v>
          </cell>
          <cell r="J238">
            <v>0</v>
          </cell>
          <cell r="K238">
            <v>0</v>
          </cell>
          <cell r="L238">
            <v>0</v>
          </cell>
          <cell r="M238">
            <v>0</v>
          </cell>
          <cell r="N238">
            <v>0</v>
          </cell>
          <cell r="O238">
            <v>0</v>
          </cell>
          <cell r="P238">
            <v>0</v>
          </cell>
        </row>
        <row r="239">
          <cell r="B239" t="str">
            <v xml:space="preserve"> CABLE TRAY, LADDER TYPE H.D. GALV. STEEL</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row>
        <row r="240">
          <cell r="B240" t="str">
            <v xml:space="preserve"> W/ ANODIC TREATMENT &amp; EXPOSY COATING(50u)</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row>
        <row r="241">
          <cell r="B241" t="str">
            <v xml:space="preserve"> STRAIGHT SECTION,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G242">
            <v>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G243">
            <v>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G244">
            <v>0</v>
          </cell>
          <cell r="H244">
            <v>0</v>
          </cell>
          <cell r="I244">
            <v>1</v>
          </cell>
          <cell r="J244">
            <v>160</v>
          </cell>
          <cell r="K244">
            <v>450</v>
          </cell>
          <cell r="L244">
            <v>72000</v>
          </cell>
          <cell r="M244">
            <v>0</v>
          </cell>
          <cell r="N244">
            <v>0</v>
          </cell>
          <cell r="O244">
            <v>280</v>
          </cell>
          <cell r="P244">
            <v>44800</v>
          </cell>
        </row>
        <row r="245">
          <cell r="F245">
            <v>0</v>
          </cell>
          <cell r="G245">
            <v>0</v>
          </cell>
          <cell r="H245">
            <v>0</v>
          </cell>
          <cell r="I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G246">
            <v>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row>
        <row r="248">
          <cell r="B248" t="str">
            <v xml:space="preserve"> STRAIGHT SECTION, 600 mm WIDE</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row>
        <row r="249">
          <cell r="F249">
            <v>0</v>
          </cell>
          <cell r="G249">
            <v>0</v>
          </cell>
          <cell r="H249">
            <v>0</v>
          </cell>
          <cell r="I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G250">
            <v>0</v>
          </cell>
          <cell r="H250">
            <v>0</v>
          </cell>
          <cell r="I250">
            <v>113.39999999999999</v>
          </cell>
          <cell r="J250">
            <v>113</v>
          </cell>
          <cell r="K250">
            <v>174320</v>
          </cell>
          <cell r="L250">
            <v>174320</v>
          </cell>
          <cell r="M250">
            <v>0</v>
          </cell>
          <cell r="N250">
            <v>0</v>
          </cell>
          <cell r="O250">
            <v>31752</v>
          </cell>
          <cell r="P250">
            <v>31752</v>
          </cell>
        </row>
        <row r="251">
          <cell r="F251">
            <v>0</v>
          </cell>
          <cell r="G251">
            <v>0</v>
          </cell>
          <cell r="H251">
            <v>0</v>
          </cell>
          <cell r="I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G252">
            <v>0</v>
          </cell>
          <cell r="H252">
            <v>0</v>
          </cell>
          <cell r="I252">
            <v>0.15</v>
          </cell>
          <cell r="J252">
            <v>593</v>
          </cell>
          <cell r="K252">
            <v>20</v>
          </cell>
          <cell r="L252">
            <v>79000</v>
          </cell>
          <cell r="M252">
            <v>0</v>
          </cell>
          <cell r="N252">
            <v>0</v>
          </cell>
          <cell r="O252">
            <v>42</v>
          </cell>
          <cell r="P252">
            <v>165900</v>
          </cell>
        </row>
        <row r="253">
          <cell r="F253">
            <v>0</v>
          </cell>
          <cell r="G253">
            <v>0</v>
          </cell>
          <cell r="H253">
            <v>0</v>
          </cell>
          <cell r="I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G254">
            <v>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row>
        <row r="256">
          <cell r="B256" t="str">
            <v xml:space="preserve"> 3000(L)x1600(D)x2200(H)MM., W/ DOORS</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row>
        <row r="257">
          <cell r="F257">
            <v>0</v>
          </cell>
          <cell r="G257">
            <v>0</v>
          </cell>
          <cell r="H257">
            <v>0</v>
          </cell>
          <cell r="I257">
            <v>0</v>
          </cell>
          <cell r="J257">
            <v>0</v>
          </cell>
          <cell r="K257">
            <v>0</v>
          </cell>
          <cell r="L257">
            <v>0</v>
          </cell>
          <cell r="M257">
            <v>0</v>
          </cell>
          <cell r="N257">
            <v>0</v>
          </cell>
          <cell r="O257">
            <v>0</v>
          </cell>
          <cell r="P257">
            <v>0</v>
          </cell>
          <cell r="Q257">
            <v>0</v>
          </cell>
        </row>
        <row r="258">
          <cell r="A258">
            <v>52</v>
          </cell>
          <cell r="B258" t="str">
            <v xml:space="preserve">JUNCTION BOX, INDOOR TYPE, </v>
          </cell>
          <cell r="C258">
            <v>3</v>
          </cell>
          <cell r="D258" t="str">
            <v>SET</v>
          </cell>
          <cell r="E258">
            <v>16000</v>
          </cell>
          <cell r="F258">
            <v>48000</v>
          </cell>
          <cell r="G258">
            <v>0</v>
          </cell>
          <cell r="H258">
            <v>0</v>
          </cell>
          <cell r="I258">
            <v>15</v>
          </cell>
          <cell r="J258">
            <v>45</v>
          </cell>
          <cell r="K258">
            <v>16000</v>
          </cell>
          <cell r="L258">
            <v>48000</v>
          </cell>
          <cell r="M258">
            <v>0</v>
          </cell>
          <cell r="N258">
            <v>0</v>
          </cell>
          <cell r="O258">
            <v>4200</v>
          </cell>
          <cell r="P258">
            <v>12600</v>
          </cell>
        </row>
        <row r="259">
          <cell r="B259" t="str">
            <v>W/ TB.(FOR 2.0MM. WIRE) X 200P</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row>
        <row r="260">
          <cell r="F260">
            <v>0</v>
          </cell>
          <cell r="G260">
            <v>0</v>
          </cell>
          <cell r="H260">
            <v>0</v>
          </cell>
          <cell r="I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G261">
            <v>0</v>
          </cell>
          <cell r="H261">
            <v>0</v>
          </cell>
          <cell r="I261">
            <v>963.71999999999991</v>
          </cell>
          <cell r="J261">
            <v>964</v>
          </cell>
          <cell r="K261">
            <v>677772</v>
          </cell>
          <cell r="L261">
            <v>677772</v>
          </cell>
          <cell r="M261">
            <v>0</v>
          </cell>
          <cell r="N261">
            <v>0</v>
          </cell>
          <cell r="O261">
            <v>269842</v>
          </cell>
          <cell r="P261">
            <v>269842</v>
          </cell>
        </row>
        <row r="262">
          <cell r="F262">
            <v>0</v>
          </cell>
          <cell r="G262">
            <v>0</v>
          </cell>
          <cell r="H262">
            <v>0</v>
          </cell>
          <cell r="I262">
            <v>0</v>
          </cell>
          <cell r="J262">
            <v>0</v>
          </cell>
          <cell r="K262">
            <v>0</v>
          </cell>
          <cell r="L262">
            <v>0</v>
          </cell>
          <cell r="M262">
            <v>0</v>
          </cell>
          <cell r="N262">
            <v>0</v>
          </cell>
          <cell r="O262">
            <v>0</v>
          </cell>
          <cell r="P262">
            <v>0</v>
          </cell>
        </row>
        <row r="263">
          <cell r="B263" t="str">
            <v>SUB-TOTAL : (B)</v>
          </cell>
          <cell r="C263">
            <v>0</v>
          </cell>
          <cell r="D263">
            <v>0</v>
          </cell>
          <cell r="E263">
            <v>0</v>
          </cell>
          <cell r="F263">
            <v>23270172</v>
          </cell>
          <cell r="G263">
            <v>0</v>
          </cell>
          <cell r="H263">
            <v>0</v>
          </cell>
          <cell r="I263">
            <v>0</v>
          </cell>
          <cell r="J263">
            <v>33088</v>
          </cell>
          <cell r="K263">
            <v>0</v>
          </cell>
          <cell r="L263">
            <v>23270172</v>
          </cell>
          <cell r="M263">
            <v>0</v>
          </cell>
          <cell r="N263">
            <v>0</v>
          </cell>
          <cell r="O263">
            <v>0</v>
          </cell>
          <cell r="P263">
            <v>9262383</v>
          </cell>
        </row>
        <row r="264">
          <cell r="F264">
            <v>0</v>
          </cell>
          <cell r="G264">
            <v>0</v>
          </cell>
          <cell r="H264">
            <v>0</v>
          </cell>
          <cell r="I264">
            <v>0</v>
          </cell>
          <cell r="J264">
            <v>0</v>
          </cell>
          <cell r="K264">
            <v>0</v>
          </cell>
          <cell r="L264">
            <v>0</v>
          </cell>
          <cell r="M264">
            <v>0</v>
          </cell>
          <cell r="N264">
            <v>0</v>
          </cell>
          <cell r="O264">
            <v>0</v>
          </cell>
          <cell r="P264">
            <v>0</v>
          </cell>
        </row>
        <row r="265">
          <cell r="A265">
            <v>0</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row>
        <row r="266">
          <cell r="F266">
            <v>0</v>
          </cell>
          <cell r="G266">
            <v>0</v>
          </cell>
          <cell r="H266">
            <v>0</v>
          </cell>
          <cell r="I266">
            <v>0</v>
          </cell>
          <cell r="J266">
            <v>0</v>
          </cell>
          <cell r="K266">
            <v>0</v>
          </cell>
          <cell r="L266">
            <v>0</v>
          </cell>
          <cell r="M266">
            <v>0</v>
          </cell>
          <cell r="N266">
            <v>0</v>
          </cell>
          <cell r="O266">
            <v>0</v>
          </cell>
          <cell r="P266">
            <v>0</v>
          </cell>
        </row>
        <row r="267">
          <cell r="A267" t="str">
            <v xml:space="preserve">  C.</v>
          </cell>
          <cell r="B267" t="str">
            <v xml:space="preserve"> LIGHTING SYSTEM(????????????)</v>
          </cell>
          <cell r="C267">
            <v>350</v>
          </cell>
          <cell r="D267" t="str">
            <v>M</v>
          </cell>
          <cell r="E267">
            <v>26</v>
          </cell>
          <cell r="F267">
            <v>0</v>
          </cell>
          <cell r="G267">
            <v>0</v>
          </cell>
          <cell r="H267">
            <v>0</v>
          </cell>
          <cell r="I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G268">
            <v>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C269">
            <v>0</v>
          </cell>
          <cell r="D269">
            <v>0</v>
          </cell>
          <cell r="E269">
            <v>0</v>
          </cell>
          <cell r="F269">
            <v>0</v>
          </cell>
          <cell r="G269">
            <v>0</v>
          </cell>
          <cell r="H269">
            <v>0</v>
          </cell>
          <cell r="I269">
            <v>0.5</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G270">
            <v>0</v>
          </cell>
          <cell r="H270">
            <v>0</v>
          </cell>
          <cell r="I270">
            <v>10</v>
          </cell>
          <cell r="J270">
            <v>10</v>
          </cell>
          <cell r="K270">
            <v>13000</v>
          </cell>
          <cell r="L270">
            <v>13000</v>
          </cell>
          <cell r="M270">
            <v>0</v>
          </cell>
          <cell r="N270">
            <v>0</v>
          </cell>
          <cell r="O270">
            <v>2800</v>
          </cell>
          <cell r="P270">
            <v>2800</v>
          </cell>
        </row>
        <row r="271">
          <cell r="A271">
            <v>11</v>
          </cell>
          <cell r="B271" t="str">
            <v>MAIN 3P30A,BRANCH 2P 20A 8 CKT</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G272">
            <v>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C273">
            <v>0</v>
          </cell>
          <cell r="D273">
            <v>0</v>
          </cell>
          <cell r="E273">
            <v>0</v>
          </cell>
          <cell r="F273">
            <v>0</v>
          </cell>
          <cell r="G273">
            <v>0</v>
          </cell>
          <cell r="H273">
            <v>0</v>
          </cell>
          <cell r="I273">
            <v>0.56000000000000005</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G274">
            <v>0</v>
          </cell>
          <cell r="H274">
            <v>0</v>
          </cell>
          <cell r="I274">
            <v>8</v>
          </cell>
          <cell r="J274">
            <v>8</v>
          </cell>
          <cell r="K274">
            <v>11000</v>
          </cell>
          <cell r="L274">
            <v>11000</v>
          </cell>
          <cell r="M274">
            <v>0</v>
          </cell>
          <cell r="N274">
            <v>0</v>
          </cell>
          <cell r="O274">
            <v>2240</v>
          </cell>
          <cell r="P274">
            <v>2240</v>
          </cell>
        </row>
        <row r="275">
          <cell r="B275" t="str">
            <v>240V, MAIN 3P30A,BRANCH2P 20A 6CKT</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G276">
            <v>0</v>
          </cell>
          <cell r="H276">
            <v>0</v>
          </cell>
          <cell r="I276">
            <v>8</v>
          </cell>
          <cell r="J276">
            <v>8</v>
          </cell>
          <cell r="K276">
            <v>164700</v>
          </cell>
          <cell r="L276">
            <v>164700</v>
          </cell>
          <cell r="M276">
            <v>0</v>
          </cell>
          <cell r="N276">
            <v>0</v>
          </cell>
          <cell r="O276">
            <v>2240</v>
          </cell>
          <cell r="P276">
            <v>2240</v>
          </cell>
        </row>
        <row r="277">
          <cell r="B277" t="str">
            <v>240V 2P50A 12CKT</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G278">
            <v>0</v>
          </cell>
          <cell r="H278">
            <v>0</v>
          </cell>
          <cell r="I278">
            <v>8</v>
          </cell>
          <cell r="J278">
            <v>16</v>
          </cell>
          <cell r="K278">
            <v>12500</v>
          </cell>
          <cell r="L278">
            <v>25000</v>
          </cell>
          <cell r="M278">
            <v>0</v>
          </cell>
          <cell r="N278">
            <v>0</v>
          </cell>
          <cell r="O278">
            <v>2240</v>
          </cell>
          <cell r="P278">
            <v>4480</v>
          </cell>
        </row>
        <row r="279">
          <cell r="B279" t="str">
            <v>240V MAIN 3P50A,BRANCH 3P20A 6CKT</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G280">
            <v>0</v>
          </cell>
          <cell r="H280">
            <v>0</v>
          </cell>
          <cell r="I280">
            <v>8</v>
          </cell>
          <cell r="J280">
            <v>8</v>
          </cell>
          <cell r="K280">
            <v>14500</v>
          </cell>
          <cell r="L280">
            <v>14500</v>
          </cell>
          <cell r="M280">
            <v>0</v>
          </cell>
          <cell r="N280">
            <v>0</v>
          </cell>
          <cell r="O280">
            <v>2240</v>
          </cell>
          <cell r="P280">
            <v>2240</v>
          </cell>
        </row>
        <row r="281">
          <cell r="B281" t="str">
            <v>240V MAIN 3P70A,BRANCH 3P20A 8CKT</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G282">
            <v>0</v>
          </cell>
          <cell r="H282">
            <v>0</v>
          </cell>
          <cell r="I282">
            <v>4</v>
          </cell>
          <cell r="J282">
            <v>20</v>
          </cell>
          <cell r="K282">
            <v>37800</v>
          </cell>
          <cell r="L282">
            <v>189000</v>
          </cell>
          <cell r="M282">
            <v>0</v>
          </cell>
          <cell r="N282">
            <v>0</v>
          </cell>
          <cell r="O282">
            <v>1120</v>
          </cell>
          <cell r="P282">
            <v>5600</v>
          </cell>
        </row>
        <row r="283">
          <cell r="B283" t="str">
            <v>GROUP D, 3-POLE 20AMP</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G284">
            <v>0</v>
          </cell>
          <cell r="H284">
            <v>0</v>
          </cell>
          <cell r="I284">
            <v>4</v>
          </cell>
          <cell r="J284">
            <v>4</v>
          </cell>
          <cell r="K284">
            <v>37800</v>
          </cell>
          <cell r="L284">
            <v>37800</v>
          </cell>
          <cell r="M284">
            <v>0</v>
          </cell>
          <cell r="N284">
            <v>0</v>
          </cell>
          <cell r="O284">
            <v>1120</v>
          </cell>
          <cell r="P284">
            <v>1120</v>
          </cell>
        </row>
        <row r="285">
          <cell r="B285" t="str">
            <v>GROUP D 3-POLE 30AMP</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G286">
            <v>0</v>
          </cell>
          <cell r="H286">
            <v>0</v>
          </cell>
          <cell r="I286">
            <v>12</v>
          </cell>
          <cell r="J286">
            <v>48</v>
          </cell>
          <cell r="K286">
            <v>25000</v>
          </cell>
          <cell r="L286">
            <v>100000</v>
          </cell>
          <cell r="M286">
            <v>0</v>
          </cell>
          <cell r="N286">
            <v>0</v>
          </cell>
          <cell r="O286">
            <v>3360</v>
          </cell>
          <cell r="P286">
            <v>13440</v>
          </cell>
        </row>
        <row r="287">
          <cell r="B287" t="str">
            <v>3PH 480/240V 15KVA</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G288">
            <v>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G290">
            <v>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G292">
            <v>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row>
        <row r="294">
          <cell r="B294" t="str">
            <v xml:space="preserve"> GUARD AND DOME REFL. 3/4" HUB 400W 240V</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row>
        <row r="295">
          <cell r="B295" t="str">
            <v>CLASS 1, DIV.2 GROPU D</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G296">
            <v>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C297">
            <v>0</v>
          </cell>
          <cell r="D297">
            <v>0</v>
          </cell>
          <cell r="E297">
            <v>0</v>
          </cell>
          <cell r="F297">
            <v>0</v>
          </cell>
          <cell r="G297">
            <v>0</v>
          </cell>
          <cell r="H297">
            <v>0</v>
          </cell>
          <cell r="I297">
            <v>7</v>
          </cell>
          <cell r="J297">
            <v>0</v>
          </cell>
          <cell r="K297">
            <v>0</v>
          </cell>
          <cell r="L297">
            <v>0</v>
          </cell>
          <cell r="M297">
            <v>0</v>
          </cell>
          <cell r="N297">
            <v>0</v>
          </cell>
          <cell r="O297">
            <v>0</v>
          </cell>
          <cell r="P297">
            <v>0</v>
          </cell>
        </row>
        <row r="298">
          <cell r="B298" t="str">
            <v xml:space="preserve">DOME REFL. 1-1/2 IN HUB 175W 240V CLASS 1, DIV 2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row>
        <row r="299">
          <cell r="B299" t="str">
            <v>GROUP D</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G300">
            <v>0</v>
          </cell>
          <cell r="H300">
            <v>0</v>
          </cell>
          <cell r="I300">
            <v>7</v>
          </cell>
          <cell r="J300">
            <v>364</v>
          </cell>
          <cell r="K300">
            <v>5600</v>
          </cell>
          <cell r="L300">
            <v>291200</v>
          </cell>
          <cell r="M300">
            <v>0</v>
          </cell>
          <cell r="N300">
            <v>0</v>
          </cell>
          <cell r="O300">
            <v>1960</v>
          </cell>
          <cell r="P300">
            <v>101920</v>
          </cell>
        </row>
        <row r="301">
          <cell r="A301">
            <v>19</v>
          </cell>
          <cell r="B301" t="str">
            <v xml:space="preserve">INTEGRAL CONST. WATT. BALLAST C/W GUARD AND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row>
        <row r="302">
          <cell r="B302" t="str">
            <v>DOME REFL. 3/4" HUB 175W 240V CLASS 1 DIV.2 GROUP D</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G303">
            <v>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G304">
            <v>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G305">
            <v>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G306">
            <v>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G307">
            <v>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G308">
            <v>0</v>
          </cell>
          <cell r="H308">
            <v>0</v>
          </cell>
          <cell r="I308">
            <v>6</v>
          </cell>
          <cell r="J308">
            <v>276</v>
          </cell>
          <cell r="K308">
            <v>27000</v>
          </cell>
          <cell r="L308">
            <v>1242000</v>
          </cell>
          <cell r="M308">
            <v>0</v>
          </cell>
          <cell r="N308">
            <v>0</v>
          </cell>
          <cell r="O308">
            <v>1680</v>
          </cell>
          <cell r="P308">
            <v>77280</v>
          </cell>
        </row>
        <row r="309">
          <cell r="B309" t="str">
            <v>FOR CLASS 1, DIV.2 GROUP D</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G310">
            <v>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G312">
            <v>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row>
        <row r="314">
          <cell r="B314" t="str">
            <v>GROUP D</v>
          </cell>
          <cell r="C314">
            <v>0</v>
          </cell>
          <cell r="D314">
            <v>0</v>
          </cell>
          <cell r="E314">
            <v>0</v>
          </cell>
          <cell r="F314">
            <v>0</v>
          </cell>
          <cell r="G314">
            <v>0</v>
          </cell>
          <cell r="H314">
            <v>0</v>
          </cell>
          <cell r="I314">
            <v>0.153</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G315">
            <v>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row>
        <row r="317">
          <cell r="B317" t="str">
            <v>FOR CLASS 1, DIV.2 GROUP D</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G318">
            <v>0</v>
          </cell>
          <cell r="H318">
            <v>0</v>
          </cell>
          <cell r="I318">
            <v>6</v>
          </cell>
          <cell r="J318">
            <v>6</v>
          </cell>
          <cell r="K318">
            <v>28800</v>
          </cell>
          <cell r="L318">
            <v>28800</v>
          </cell>
          <cell r="M318">
            <v>0</v>
          </cell>
          <cell r="N318">
            <v>0</v>
          </cell>
          <cell r="O318">
            <v>1680</v>
          </cell>
          <cell r="P318">
            <v>1680</v>
          </cell>
        </row>
        <row r="319">
          <cell r="B319" t="str">
            <v>FOR CLASS 1, DIV.2 GROUP D</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G320">
            <v>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row>
        <row r="322">
          <cell r="B322" t="str">
            <v xml:space="preserve"> 240V 30AT IC 10KA, STAINLESS STEEL</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row>
        <row r="323">
          <cell r="A323">
            <v>29</v>
          </cell>
          <cell r="B323" t="str">
            <v>FOR CLASS 1, DIV.2 GROUP D</v>
          </cell>
          <cell r="C323">
            <v>4440</v>
          </cell>
          <cell r="D323" t="str">
            <v>M</v>
          </cell>
          <cell r="E323">
            <v>33</v>
          </cell>
          <cell r="F323">
            <v>0</v>
          </cell>
          <cell r="G323">
            <v>0</v>
          </cell>
          <cell r="H323">
            <v>0</v>
          </cell>
          <cell r="I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G324">
            <v>0</v>
          </cell>
          <cell r="H324">
            <v>0</v>
          </cell>
          <cell r="I324">
            <v>4</v>
          </cell>
          <cell r="J324">
            <v>32</v>
          </cell>
          <cell r="K324">
            <v>5400</v>
          </cell>
          <cell r="L324">
            <v>43200</v>
          </cell>
          <cell r="M324">
            <v>0</v>
          </cell>
          <cell r="N324">
            <v>0</v>
          </cell>
          <cell r="O324">
            <v>1120</v>
          </cell>
          <cell r="P324">
            <v>8960</v>
          </cell>
        </row>
        <row r="325">
          <cell r="B325" t="str">
            <v>240V, CLASS 1 DIV.2 GROUP D</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G326">
            <v>0</v>
          </cell>
          <cell r="H326">
            <v>0</v>
          </cell>
          <cell r="I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G327">
            <v>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G328">
            <v>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G329">
            <v>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G330">
            <v>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G331">
            <v>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G332">
            <v>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G333">
            <v>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G334">
            <v>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G335">
            <v>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G336">
            <v>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G337">
            <v>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G338">
            <v>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G339">
            <v>0</v>
          </cell>
          <cell r="H339">
            <v>0</v>
          </cell>
          <cell r="I339">
            <v>0.2</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G340">
            <v>0</v>
          </cell>
          <cell r="H340">
            <v>0</v>
          </cell>
          <cell r="I340">
            <v>0.2</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G341">
            <v>0</v>
          </cell>
          <cell r="H341">
            <v>0</v>
          </cell>
          <cell r="I341">
            <v>679.40000000000009</v>
          </cell>
          <cell r="J341">
            <v>679</v>
          </cell>
          <cell r="K341">
            <v>456514</v>
          </cell>
          <cell r="L341">
            <v>456514</v>
          </cell>
          <cell r="M341">
            <v>0</v>
          </cell>
          <cell r="N341">
            <v>0</v>
          </cell>
          <cell r="O341">
            <v>190232</v>
          </cell>
          <cell r="P341">
            <v>190232</v>
          </cell>
        </row>
        <row r="342">
          <cell r="B342" t="str">
            <v>SUB-TOTAL : (C)</v>
          </cell>
          <cell r="C342">
            <v>3</v>
          </cell>
          <cell r="D342">
            <v>11.13</v>
          </cell>
          <cell r="E342">
            <v>1.25</v>
          </cell>
          <cell r="F342">
            <v>9586794</v>
          </cell>
          <cell r="G342">
            <v>0</v>
          </cell>
          <cell r="H342">
            <v>0</v>
          </cell>
          <cell r="I342">
            <v>0.3</v>
          </cell>
          <cell r="J342">
            <v>14267</v>
          </cell>
          <cell r="K342">
            <v>0</v>
          </cell>
          <cell r="L342">
            <v>9586794</v>
          </cell>
          <cell r="M342">
            <v>0</v>
          </cell>
          <cell r="N342">
            <v>0</v>
          </cell>
          <cell r="O342">
            <v>0</v>
          </cell>
          <cell r="P342">
            <v>4303107</v>
          </cell>
        </row>
        <row r="343">
          <cell r="B343">
            <v>160</v>
          </cell>
          <cell r="C343">
            <v>4</v>
          </cell>
          <cell r="D343">
            <v>13.49</v>
          </cell>
          <cell r="E343">
            <v>1.25</v>
          </cell>
          <cell r="H343">
            <v>0</v>
          </cell>
          <cell r="I343">
            <v>0.41</v>
          </cell>
          <cell r="J343">
            <v>0</v>
          </cell>
          <cell r="K343">
            <v>0</v>
          </cell>
          <cell r="L343">
            <v>0</v>
          </cell>
          <cell r="M343">
            <v>0</v>
          </cell>
          <cell r="N343">
            <v>0</v>
          </cell>
          <cell r="O343">
            <v>0</v>
          </cell>
          <cell r="P343">
            <v>4</v>
          </cell>
        </row>
        <row r="344">
          <cell r="B344">
            <v>160</v>
          </cell>
          <cell r="C344">
            <v>5</v>
          </cell>
          <cell r="D344">
            <v>15.88</v>
          </cell>
          <cell r="E344">
            <v>1.5</v>
          </cell>
          <cell r="F344">
            <v>0</v>
          </cell>
          <cell r="G344">
            <v>0</v>
          </cell>
          <cell r="H344">
            <v>0</v>
          </cell>
          <cell r="I344">
            <v>0.51</v>
          </cell>
          <cell r="J344">
            <v>0</v>
          </cell>
          <cell r="K344">
            <v>0</v>
          </cell>
          <cell r="L344">
            <v>0</v>
          </cell>
          <cell r="M344">
            <v>0</v>
          </cell>
          <cell r="N344">
            <v>0</v>
          </cell>
          <cell r="O344">
            <v>0</v>
          </cell>
          <cell r="P344">
            <v>0</v>
          </cell>
        </row>
        <row r="345">
          <cell r="A345" t="str">
            <v xml:space="preserve">  D.</v>
          </cell>
          <cell r="B345" t="str">
            <v>GROUNDING  SYSTEM</v>
          </cell>
          <cell r="C345">
            <v>6</v>
          </cell>
          <cell r="D345">
            <v>18.260000000000002</v>
          </cell>
          <cell r="E345">
            <v>1.5</v>
          </cell>
          <cell r="F345">
            <v>0</v>
          </cell>
          <cell r="G345">
            <v>0</v>
          </cell>
          <cell r="H345">
            <v>0</v>
          </cell>
          <cell r="I345">
            <v>0.61</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G346">
            <v>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G347">
            <v>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G348">
            <v>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G349">
            <v>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G350">
            <v>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G351">
            <v>0</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G352">
            <v>0</v>
          </cell>
          <cell r="H352">
            <v>0</v>
          </cell>
          <cell r="I352">
            <v>2.0299999999999998</v>
          </cell>
          <cell r="J352">
            <v>0</v>
          </cell>
          <cell r="K352">
            <v>1250</v>
          </cell>
          <cell r="L352">
            <v>12500</v>
          </cell>
          <cell r="M352">
            <v>0</v>
          </cell>
          <cell r="N352">
            <v>0</v>
          </cell>
          <cell r="O352">
            <v>0</v>
          </cell>
          <cell r="P352">
            <v>0</v>
          </cell>
        </row>
        <row r="353">
          <cell r="B353" t="str">
            <v xml:space="preserve"> CADWELD GTC-182G</v>
          </cell>
          <cell r="C353">
            <v>22</v>
          </cell>
          <cell r="D353">
            <v>53.98</v>
          </cell>
          <cell r="E353" t="str">
            <v>N</v>
          </cell>
          <cell r="F353">
            <v>0</v>
          </cell>
          <cell r="G353">
            <v>0</v>
          </cell>
          <cell r="H353">
            <v>0</v>
          </cell>
          <cell r="I353">
            <v>2.23</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G354">
            <v>0</v>
          </cell>
          <cell r="H354">
            <v>0</v>
          </cell>
          <cell r="I354">
            <v>2.4300000000000002</v>
          </cell>
          <cell r="J354">
            <v>0</v>
          </cell>
          <cell r="K354">
            <v>1250</v>
          </cell>
          <cell r="L354">
            <v>6250</v>
          </cell>
          <cell r="M354">
            <v>0</v>
          </cell>
          <cell r="N354">
            <v>0</v>
          </cell>
          <cell r="O354">
            <v>0</v>
          </cell>
          <cell r="P354">
            <v>0</v>
          </cell>
        </row>
        <row r="355">
          <cell r="A355">
            <v>11</v>
          </cell>
          <cell r="B355" t="str">
            <v xml:space="preserve"> CADWELD TAC-2G2G</v>
          </cell>
          <cell r="C355">
            <v>25</v>
          </cell>
          <cell r="D355" t="str">
            <v>SET</v>
          </cell>
          <cell r="E355">
            <v>3500</v>
          </cell>
          <cell r="F355">
            <v>0</v>
          </cell>
          <cell r="G355">
            <v>0</v>
          </cell>
          <cell r="H355">
            <v>0</v>
          </cell>
          <cell r="I355">
            <v>7.0000000000000007E-2</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G356">
            <v>0</v>
          </cell>
          <cell r="H356">
            <v>0</v>
          </cell>
          <cell r="I356">
            <v>7.0000000000000007E-2</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G357">
            <v>0</v>
          </cell>
          <cell r="H357">
            <v>0</v>
          </cell>
          <cell r="I357">
            <v>1</v>
          </cell>
          <cell r="J357">
            <v>50</v>
          </cell>
          <cell r="K357">
            <v>650</v>
          </cell>
          <cell r="L357">
            <v>32500</v>
          </cell>
          <cell r="M357">
            <v>0</v>
          </cell>
          <cell r="N357">
            <v>0</v>
          </cell>
          <cell r="O357">
            <v>280</v>
          </cell>
          <cell r="P357">
            <v>14000</v>
          </cell>
        </row>
        <row r="358">
          <cell r="B358" t="str">
            <v xml:space="preserve"> BURNDY GK-6429</v>
          </cell>
          <cell r="C358">
            <v>0.25</v>
          </cell>
          <cell r="D358">
            <v>2.2400000000000002</v>
          </cell>
          <cell r="E358">
            <v>1</v>
          </cell>
          <cell r="F358">
            <v>0</v>
          </cell>
          <cell r="G358">
            <v>0</v>
          </cell>
          <cell r="H358">
            <v>0</v>
          </cell>
          <cell r="I358">
            <v>7.0000000000000007E-2</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G359">
            <v>0</v>
          </cell>
          <cell r="H359">
            <v>0</v>
          </cell>
          <cell r="I359">
            <v>6</v>
          </cell>
          <cell r="J359">
            <v>150</v>
          </cell>
          <cell r="K359">
            <v>3500</v>
          </cell>
          <cell r="L359">
            <v>87500</v>
          </cell>
          <cell r="M359">
            <v>0</v>
          </cell>
          <cell r="N359">
            <v>0</v>
          </cell>
          <cell r="O359">
            <v>1680</v>
          </cell>
          <cell r="P359">
            <v>42000</v>
          </cell>
        </row>
        <row r="360">
          <cell r="B360" t="str">
            <v>GROUNDING BUS 300Mx50MMx6t</v>
          </cell>
          <cell r="C360">
            <v>0.25</v>
          </cell>
          <cell r="D360">
            <v>2.2400000000000002</v>
          </cell>
          <cell r="E360">
            <v>1</v>
          </cell>
          <cell r="F360">
            <v>0</v>
          </cell>
          <cell r="G360">
            <v>0</v>
          </cell>
          <cell r="H360">
            <v>0</v>
          </cell>
          <cell r="I360">
            <v>7.0000000000000007E-2</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G361">
            <v>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G362">
            <v>0</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G363">
            <v>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G364">
            <v>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G365">
            <v>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G366">
            <v>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G367">
            <v>0</v>
          </cell>
          <cell r="H367">
            <v>0</v>
          </cell>
          <cell r="I367">
            <v>7.0000000000000007E-2</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G368">
            <v>0</v>
          </cell>
          <cell r="H368">
            <v>0</v>
          </cell>
          <cell r="I368">
            <v>7.0000000000000007E-2</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G369">
            <v>0</v>
          </cell>
          <cell r="H369">
            <v>0</v>
          </cell>
          <cell r="I369">
            <v>316.10000000000002</v>
          </cell>
          <cell r="J369">
            <v>316</v>
          </cell>
          <cell r="K369">
            <v>82038</v>
          </cell>
          <cell r="L369">
            <v>82038</v>
          </cell>
          <cell r="M369">
            <v>0</v>
          </cell>
          <cell r="N369">
            <v>0</v>
          </cell>
          <cell r="O369">
            <v>88508</v>
          </cell>
          <cell r="P369">
            <v>88508</v>
          </cell>
        </row>
        <row r="370">
          <cell r="B370" t="str">
            <v>SUB-TOTAL : (D)</v>
          </cell>
          <cell r="C370">
            <v>1</v>
          </cell>
          <cell r="D370">
            <v>3.38</v>
          </cell>
          <cell r="E370">
            <v>1</v>
          </cell>
          <cell r="F370">
            <v>902415</v>
          </cell>
          <cell r="G370">
            <v>0</v>
          </cell>
          <cell r="H370">
            <v>0</v>
          </cell>
          <cell r="I370">
            <v>0.12</v>
          </cell>
          <cell r="J370">
            <v>3477</v>
          </cell>
          <cell r="K370">
            <v>0</v>
          </cell>
          <cell r="L370">
            <v>902415</v>
          </cell>
          <cell r="M370">
            <v>0</v>
          </cell>
          <cell r="N370">
            <v>0</v>
          </cell>
          <cell r="O370">
            <v>0</v>
          </cell>
          <cell r="P370">
            <v>1266758</v>
          </cell>
        </row>
        <row r="371">
          <cell r="B371" t="str">
            <v>STD</v>
          </cell>
          <cell r="C371">
            <v>1</v>
          </cell>
          <cell r="D371">
            <v>3.38</v>
          </cell>
          <cell r="E371">
            <v>1</v>
          </cell>
          <cell r="F371">
            <v>0</v>
          </cell>
          <cell r="G371">
            <v>0</v>
          </cell>
          <cell r="H371">
            <v>0</v>
          </cell>
          <cell r="I371">
            <v>0.12</v>
          </cell>
          <cell r="J371">
            <v>0</v>
          </cell>
          <cell r="K371">
            <v>0</v>
          </cell>
          <cell r="L371">
            <v>0</v>
          </cell>
          <cell r="M371">
            <v>0</v>
          </cell>
          <cell r="N371">
            <v>0</v>
          </cell>
          <cell r="O371">
            <v>0</v>
          </cell>
          <cell r="P371">
            <v>0</v>
          </cell>
        </row>
        <row r="372">
          <cell r="B372" t="str">
            <v>STD</v>
          </cell>
          <cell r="C372">
            <v>1</v>
          </cell>
          <cell r="D372">
            <v>3.38</v>
          </cell>
          <cell r="E372">
            <v>1</v>
          </cell>
          <cell r="F372">
            <v>0</v>
          </cell>
          <cell r="G372">
            <v>0</v>
          </cell>
          <cell r="H372">
            <v>0</v>
          </cell>
          <cell r="I372">
            <v>0.12</v>
          </cell>
          <cell r="J372">
            <v>0</v>
          </cell>
          <cell r="K372">
            <v>0</v>
          </cell>
          <cell r="L372">
            <v>0</v>
          </cell>
          <cell r="M372">
            <v>0</v>
          </cell>
          <cell r="N372">
            <v>0</v>
          </cell>
          <cell r="O372">
            <v>0</v>
          </cell>
          <cell r="P372">
            <v>0</v>
          </cell>
        </row>
        <row r="373">
          <cell r="B373" t="str">
            <v>STD</v>
          </cell>
          <cell r="C373">
            <v>1.25</v>
          </cell>
          <cell r="D373" t="str">
            <v/>
          </cell>
          <cell r="E373">
            <v>1</v>
          </cell>
          <cell r="F373">
            <v>0</v>
          </cell>
          <cell r="G373">
            <v>0</v>
          </cell>
          <cell r="H373">
            <v>0</v>
          </cell>
          <cell r="I373">
            <v>0.15</v>
          </cell>
          <cell r="J373">
            <v>0</v>
          </cell>
          <cell r="K373">
            <v>0</v>
          </cell>
          <cell r="L373">
            <v>0</v>
          </cell>
          <cell r="M373">
            <v>0</v>
          </cell>
          <cell r="N373">
            <v>0</v>
          </cell>
          <cell r="O373">
            <v>0</v>
          </cell>
          <cell r="P373">
            <v>0</v>
          </cell>
        </row>
        <row r="374">
          <cell r="A374" t="str">
            <v>E.</v>
          </cell>
          <cell r="B374" t="str">
            <v>TELEPHONE SYSTEM(??????????)</v>
          </cell>
          <cell r="C374">
            <v>1.25</v>
          </cell>
          <cell r="D374">
            <v>3.56</v>
          </cell>
          <cell r="E374">
            <v>1</v>
          </cell>
          <cell r="F374">
            <v>0</v>
          </cell>
          <cell r="G374">
            <v>0</v>
          </cell>
          <cell r="H374">
            <v>0</v>
          </cell>
          <cell r="I374">
            <v>0.15</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G375">
            <v>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G376">
            <v>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G377">
            <v>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G378">
            <v>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G379">
            <v>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G380">
            <v>0</v>
          </cell>
          <cell r="H380">
            <v>0</v>
          </cell>
          <cell r="I380">
            <v>105</v>
          </cell>
          <cell r="J380">
            <v>105</v>
          </cell>
          <cell r="K380">
            <v>10290</v>
          </cell>
          <cell r="L380">
            <v>10290</v>
          </cell>
          <cell r="M380">
            <v>0</v>
          </cell>
          <cell r="N380">
            <v>0</v>
          </cell>
          <cell r="O380">
            <v>29400</v>
          </cell>
          <cell r="P380">
            <v>29400</v>
          </cell>
        </row>
        <row r="381">
          <cell r="B381" t="str">
            <v>SUB-TOTAL : (E)</v>
          </cell>
          <cell r="C381">
            <v>2</v>
          </cell>
          <cell r="D381">
            <v>3.91</v>
          </cell>
          <cell r="E381">
            <v>1</v>
          </cell>
          <cell r="F381">
            <v>493190</v>
          </cell>
          <cell r="G381">
            <v>0</v>
          </cell>
          <cell r="H381">
            <v>0</v>
          </cell>
          <cell r="I381">
            <v>0.3</v>
          </cell>
          <cell r="J381">
            <v>452</v>
          </cell>
          <cell r="K381">
            <v>0</v>
          </cell>
          <cell r="L381">
            <v>493190</v>
          </cell>
          <cell r="M381">
            <v>0</v>
          </cell>
          <cell r="N381">
            <v>0</v>
          </cell>
          <cell r="O381">
            <v>0</v>
          </cell>
          <cell r="P381">
            <v>126500</v>
          </cell>
        </row>
        <row r="382">
          <cell r="B382" t="str">
            <v>STD</v>
          </cell>
          <cell r="C382">
            <v>2.5</v>
          </cell>
          <cell r="D382">
            <v>5.16</v>
          </cell>
          <cell r="E382">
            <v>1</v>
          </cell>
          <cell r="F382">
            <v>0</v>
          </cell>
          <cell r="G382">
            <v>0</v>
          </cell>
          <cell r="H382">
            <v>0</v>
          </cell>
          <cell r="I382">
            <v>0.25</v>
          </cell>
          <cell r="J382">
            <v>0</v>
          </cell>
          <cell r="K382">
            <v>0</v>
          </cell>
          <cell r="L382">
            <v>0</v>
          </cell>
          <cell r="M382">
            <v>0</v>
          </cell>
          <cell r="N382">
            <v>0</v>
          </cell>
          <cell r="O382">
            <v>0</v>
          </cell>
          <cell r="P382">
            <v>0</v>
          </cell>
        </row>
        <row r="383">
          <cell r="B383" t="str">
            <v>STD</v>
          </cell>
          <cell r="C383">
            <v>3</v>
          </cell>
          <cell r="D383">
            <v>5.49</v>
          </cell>
          <cell r="E383">
            <v>1</v>
          </cell>
          <cell r="F383">
            <v>0</v>
          </cell>
          <cell r="G383">
            <v>0</v>
          </cell>
          <cell r="H383">
            <v>0</v>
          </cell>
          <cell r="I383">
            <v>0.3</v>
          </cell>
          <cell r="J383">
            <v>0</v>
          </cell>
          <cell r="K383">
            <v>0</v>
          </cell>
          <cell r="L383">
            <v>0</v>
          </cell>
          <cell r="M383">
            <v>0</v>
          </cell>
          <cell r="N383">
            <v>0</v>
          </cell>
          <cell r="O383">
            <v>0</v>
          </cell>
          <cell r="P383">
            <v>0</v>
          </cell>
        </row>
        <row r="384">
          <cell r="A384" t="str">
            <v>F.</v>
          </cell>
          <cell r="B384" t="str">
            <v>PAGE/INTERCOMMUNICATION SYSTEM</v>
          </cell>
          <cell r="C384">
            <v>3.5</v>
          </cell>
          <cell r="D384" t="str">
            <v/>
          </cell>
          <cell r="E384">
            <v>1</v>
          </cell>
          <cell r="F384">
            <v>0</v>
          </cell>
          <cell r="G384">
            <v>0</v>
          </cell>
          <cell r="H384">
            <v>0</v>
          </cell>
          <cell r="I384">
            <v>0.35</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G385">
            <v>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C386">
            <v>5</v>
          </cell>
          <cell r="D386">
            <v>6.55</v>
          </cell>
          <cell r="E386">
            <v>1</v>
          </cell>
          <cell r="F386">
            <v>0</v>
          </cell>
          <cell r="G386">
            <v>0</v>
          </cell>
          <cell r="H386">
            <v>0</v>
          </cell>
          <cell r="I386">
            <v>0.51</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G387">
            <v>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G388">
            <v>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G389">
            <v>0</v>
          </cell>
          <cell r="H389">
            <v>0</v>
          </cell>
          <cell r="I389">
            <v>4</v>
          </cell>
          <cell r="J389">
            <v>40</v>
          </cell>
          <cell r="K389">
            <v>1500</v>
          </cell>
          <cell r="L389">
            <v>15000</v>
          </cell>
          <cell r="M389">
            <v>0</v>
          </cell>
          <cell r="N389">
            <v>0</v>
          </cell>
          <cell r="O389">
            <v>1120</v>
          </cell>
          <cell r="P389">
            <v>11200</v>
          </cell>
        </row>
        <row r="390">
          <cell r="A390">
            <v>17</v>
          </cell>
          <cell r="B390" t="str">
            <v>3M LG., W/ SMALL FOUNDATION</v>
          </cell>
          <cell r="C390">
            <v>12</v>
          </cell>
          <cell r="D390">
            <v>9.5299999999999994</v>
          </cell>
          <cell r="E390">
            <v>1</v>
          </cell>
          <cell r="F390">
            <v>0</v>
          </cell>
          <cell r="G390">
            <v>0</v>
          </cell>
          <cell r="H390">
            <v>0</v>
          </cell>
          <cell r="I390">
            <v>1.22</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G391">
            <v>0</v>
          </cell>
          <cell r="H391">
            <v>0</v>
          </cell>
          <cell r="I391">
            <v>3</v>
          </cell>
          <cell r="J391">
            <v>48</v>
          </cell>
          <cell r="K391">
            <v>3300</v>
          </cell>
          <cell r="L391">
            <v>52800</v>
          </cell>
          <cell r="M391">
            <v>0</v>
          </cell>
          <cell r="N391">
            <v>0</v>
          </cell>
          <cell r="O391">
            <v>840</v>
          </cell>
          <cell r="P391">
            <v>13440</v>
          </cell>
        </row>
        <row r="392">
          <cell r="B392" t="str">
            <v xml:space="preserve"> 13314-001</v>
          </cell>
          <cell r="C392">
            <v>16</v>
          </cell>
          <cell r="D392">
            <v>9.5299999999999994</v>
          </cell>
          <cell r="E392">
            <v>1</v>
          </cell>
          <cell r="F392">
            <v>0</v>
          </cell>
          <cell r="G392">
            <v>0</v>
          </cell>
          <cell r="H392">
            <v>0</v>
          </cell>
          <cell r="I392">
            <v>1.62</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G393">
            <v>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C394">
            <v>20</v>
          </cell>
          <cell r="D394">
            <v>9.5299999999999994</v>
          </cell>
          <cell r="E394">
            <v>1</v>
          </cell>
          <cell r="F394">
            <v>0</v>
          </cell>
          <cell r="G394">
            <v>0</v>
          </cell>
          <cell r="H394">
            <v>0</v>
          </cell>
          <cell r="I394">
            <v>2.0299999999999998</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G395">
            <v>4</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G396">
            <v>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G397">
            <v>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G398">
            <v>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G399">
            <v>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G400">
            <v>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G401">
            <v>0</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G402">
            <v>0</v>
          </cell>
          <cell r="H402">
            <v>0</v>
          </cell>
          <cell r="I402">
            <v>61</v>
          </cell>
          <cell r="J402">
            <v>61</v>
          </cell>
          <cell r="K402">
            <v>36300</v>
          </cell>
          <cell r="L402">
            <v>36300</v>
          </cell>
          <cell r="M402">
            <v>0</v>
          </cell>
          <cell r="N402">
            <v>0</v>
          </cell>
          <cell r="O402">
            <v>17080</v>
          </cell>
          <cell r="P402">
            <v>17080</v>
          </cell>
        </row>
        <row r="403">
          <cell r="B403" t="str">
            <v>SEALING FITTING</v>
          </cell>
          <cell r="C403">
            <v>38</v>
          </cell>
          <cell r="D403">
            <v>9.5299999999999994</v>
          </cell>
          <cell r="E403">
            <v>1</v>
          </cell>
          <cell r="F403">
            <v>0</v>
          </cell>
          <cell r="G403">
            <v>0</v>
          </cell>
          <cell r="H403">
            <v>0</v>
          </cell>
          <cell r="I403">
            <v>3.85</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G404">
            <v>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G405">
            <v>0</v>
          </cell>
          <cell r="H405">
            <v>0</v>
          </cell>
          <cell r="I405">
            <v>4.26</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G406">
            <v>0</v>
          </cell>
          <cell r="H406">
            <v>0</v>
          </cell>
          <cell r="I406">
            <v>62.35</v>
          </cell>
          <cell r="J406">
            <v>62</v>
          </cell>
          <cell r="K406">
            <v>48051</v>
          </cell>
          <cell r="L406">
            <v>48051</v>
          </cell>
          <cell r="M406">
            <v>0</v>
          </cell>
          <cell r="N406">
            <v>0</v>
          </cell>
          <cell r="O406">
            <v>17458</v>
          </cell>
          <cell r="P406">
            <v>17458</v>
          </cell>
        </row>
        <row r="407">
          <cell r="B407" t="str">
            <v>SUB-TOTAL : (F)</v>
          </cell>
          <cell r="C407">
            <v>46</v>
          </cell>
          <cell r="D407">
            <v>9.5299999999999994</v>
          </cell>
          <cell r="E407">
            <v>1</v>
          </cell>
          <cell r="F407">
            <v>1009077</v>
          </cell>
          <cell r="G407">
            <v>0</v>
          </cell>
          <cell r="H407">
            <v>0</v>
          </cell>
          <cell r="I407">
            <v>4.67</v>
          </cell>
          <cell r="J407">
            <v>1309</v>
          </cell>
          <cell r="K407">
            <v>0</v>
          </cell>
          <cell r="L407">
            <v>1009077</v>
          </cell>
          <cell r="M407">
            <v>0</v>
          </cell>
          <cell r="N407">
            <v>0</v>
          </cell>
          <cell r="O407">
            <v>0</v>
          </cell>
          <cell r="P407">
            <v>366530</v>
          </cell>
        </row>
        <row r="408">
          <cell r="B408" t="str">
            <v>STD</v>
          </cell>
          <cell r="C408">
            <v>48</v>
          </cell>
          <cell r="D408">
            <v>9.5299999999999994</v>
          </cell>
          <cell r="E408">
            <v>1</v>
          </cell>
          <cell r="F408">
            <v>0</v>
          </cell>
          <cell r="G408">
            <v>0</v>
          </cell>
          <cell r="H408">
            <v>0</v>
          </cell>
          <cell r="I408">
            <v>4.87</v>
          </cell>
          <cell r="J408">
            <v>0</v>
          </cell>
          <cell r="K408">
            <v>0</v>
          </cell>
          <cell r="L408">
            <v>0</v>
          </cell>
          <cell r="M408">
            <v>0</v>
          </cell>
          <cell r="N408">
            <v>0</v>
          </cell>
          <cell r="O408">
            <v>0</v>
          </cell>
          <cell r="P408">
            <v>0</v>
          </cell>
        </row>
        <row r="409">
          <cell r="B409" t="str">
            <v xml:space="preserve">XS </v>
          </cell>
          <cell r="C409">
            <v>0.125</v>
          </cell>
          <cell r="D409">
            <v>2.41</v>
          </cell>
          <cell r="E409">
            <v>1</v>
          </cell>
          <cell r="F409">
            <v>0</v>
          </cell>
          <cell r="G409">
            <v>0</v>
          </cell>
          <cell r="H409">
            <v>0</v>
          </cell>
          <cell r="I409">
            <v>7.0000000000000007E-2</v>
          </cell>
          <cell r="J409">
            <v>0</v>
          </cell>
          <cell r="K409">
            <v>0</v>
          </cell>
          <cell r="L409">
            <v>0</v>
          </cell>
          <cell r="M409">
            <v>0</v>
          </cell>
          <cell r="N409">
            <v>0</v>
          </cell>
          <cell r="O409">
            <v>0</v>
          </cell>
          <cell r="P409">
            <v>0</v>
          </cell>
        </row>
        <row r="410">
          <cell r="A410" t="str">
            <v>G.</v>
          </cell>
          <cell r="B410" t="str">
            <v>CCTV SYSTEM</v>
          </cell>
          <cell r="C410">
            <v>0.125</v>
          </cell>
          <cell r="D410" t="str">
            <v/>
          </cell>
          <cell r="E410">
            <v>1</v>
          </cell>
          <cell r="F410">
            <v>0</v>
          </cell>
          <cell r="G410">
            <v>0</v>
          </cell>
          <cell r="H410">
            <v>0</v>
          </cell>
          <cell r="I410">
            <v>7.0000000000000007E-2</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G411">
            <v>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G412">
            <v>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G413">
            <v>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G414">
            <v>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G415">
            <v>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G416">
            <v>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G417">
            <v>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G418">
            <v>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G419">
            <v>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G420">
            <v>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G421">
            <v>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G422">
            <v>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G423">
            <v>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G424">
            <v>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G425">
            <v>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G426">
            <v>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G427">
            <v>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G428">
            <v>0</v>
          </cell>
          <cell r="H428">
            <v>0</v>
          </cell>
          <cell r="I428">
            <v>4</v>
          </cell>
          <cell r="J428">
            <v>16</v>
          </cell>
          <cell r="K428">
            <v>8100</v>
          </cell>
          <cell r="L428">
            <v>32400</v>
          </cell>
          <cell r="M428">
            <v>0</v>
          </cell>
          <cell r="N428">
            <v>0</v>
          </cell>
          <cell r="O428">
            <v>1120</v>
          </cell>
          <cell r="P428">
            <v>4480</v>
          </cell>
        </row>
        <row r="429">
          <cell r="B429" t="str">
            <v>W/ COATING, WALL MOUNT. TYPE</v>
          </cell>
          <cell r="C429">
            <v>1.25</v>
          </cell>
          <cell r="D429">
            <v>4.8499999999999996</v>
          </cell>
          <cell r="E429">
            <v>1</v>
          </cell>
          <cell r="F429">
            <v>0</v>
          </cell>
          <cell r="G429">
            <v>0</v>
          </cell>
          <cell r="H429">
            <v>0</v>
          </cell>
          <cell r="I429">
            <v>0.13</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G430">
            <v>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C431">
            <v>1.5</v>
          </cell>
          <cell r="D431">
            <v>5.08</v>
          </cell>
          <cell r="E431">
            <v>1</v>
          </cell>
          <cell r="F431">
            <v>0</v>
          </cell>
          <cell r="G431">
            <v>0</v>
          </cell>
          <cell r="H431">
            <v>0</v>
          </cell>
          <cell r="I431">
            <v>0.15</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G432">
            <v>0</v>
          </cell>
          <cell r="H432">
            <v>0</v>
          </cell>
          <cell r="I432">
            <v>122.5</v>
          </cell>
          <cell r="J432">
            <v>123</v>
          </cell>
          <cell r="K432">
            <v>78750</v>
          </cell>
          <cell r="L432">
            <v>78750</v>
          </cell>
          <cell r="M432">
            <v>0</v>
          </cell>
          <cell r="N432">
            <v>0</v>
          </cell>
          <cell r="O432">
            <v>34300</v>
          </cell>
          <cell r="P432">
            <v>34300</v>
          </cell>
        </row>
        <row r="433">
          <cell r="B433" t="str">
            <v>SEALING FITTING</v>
          </cell>
          <cell r="C433">
            <v>2</v>
          </cell>
          <cell r="D433">
            <v>5.54</v>
          </cell>
          <cell r="E433">
            <v>1</v>
          </cell>
          <cell r="F433">
            <v>0</v>
          </cell>
          <cell r="G433">
            <v>0</v>
          </cell>
          <cell r="H433">
            <v>0</v>
          </cell>
          <cell r="I433">
            <v>0.2</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G434">
            <v>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G435">
            <v>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G436">
            <v>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G437">
            <v>0</v>
          </cell>
          <cell r="H437">
            <v>0</v>
          </cell>
          <cell r="I437">
            <v>38.61</v>
          </cell>
          <cell r="J437">
            <v>39</v>
          </cell>
          <cell r="K437">
            <v>50879</v>
          </cell>
          <cell r="L437">
            <v>50879</v>
          </cell>
          <cell r="M437">
            <v>0</v>
          </cell>
          <cell r="N437">
            <v>0</v>
          </cell>
          <cell r="O437">
            <v>10811</v>
          </cell>
          <cell r="P437">
            <v>10811</v>
          </cell>
        </row>
        <row r="438">
          <cell r="B438" t="str">
            <v>SUB-TOTAL : (G)</v>
          </cell>
          <cell r="C438">
            <v>3.5</v>
          </cell>
          <cell r="D438">
            <v>8.08</v>
          </cell>
          <cell r="E438">
            <v>1</v>
          </cell>
          <cell r="F438">
            <v>1746859</v>
          </cell>
          <cell r="G438">
            <v>0</v>
          </cell>
          <cell r="H438">
            <v>0</v>
          </cell>
          <cell r="I438">
            <v>0.35</v>
          </cell>
          <cell r="J438">
            <v>1326</v>
          </cell>
          <cell r="K438">
            <v>0</v>
          </cell>
          <cell r="L438">
            <v>1746859</v>
          </cell>
          <cell r="M438">
            <v>0</v>
          </cell>
          <cell r="N438">
            <v>0</v>
          </cell>
          <cell r="O438">
            <v>0</v>
          </cell>
          <cell r="P438">
            <v>371601</v>
          </cell>
        </row>
        <row r="439">
          <cell r="B439" t="str">
            <v xml:space="preserve">XS </v>
          </cell>
          <cell r="C439">
            <v>4</v>
          </cell>
          <cell r="D439">
            <v>8.56</v>
          </cell>
          <cell r="E439">
            <v>1</v>
          </cell>
          <cell r="F439">
            <v>0</v>
          </cell>
          <cell r="G439">
            <v>0</v>
          </cell>
          <cell r="H439">
            <v>0</v>
          </cell>
          <cell r="I439">
            <v>0.41</v>
          </cell>
          <cell r="J439">
            <v>0</v>
          </cell>
          <cell r="K439">
            <v>0</v>
          </cell>
          <cell r="L439">
            <v>0</v>
          </cell>
          <cell r="M439">
            <v>0</v>
          </cell>
          <cell r="N439">
            <v>0</v>
          </cell>
          <cell r="O439">
            <v>0</v>
          </cell>
          <cell r="P439">
            <v>0</v>
          </cell>
        </row>
        <row r="440">
          <cell r="B440" t="str">
            <v xml:space="preserve">XS </v>
          </cell>
          <cell r="C440">
            <v>5</v>
          </cell>
          <cell r="D440">
            <v>9.5299999999999994</v>
          </cell>
          <cell r="E440">
            <v>1</v>
          </cell>
          <cell r="F440">
            <v>0</v>
          </cell>
          <cell r="G440">
            <v>0</v>
          </cell>
          <cell r="H440">
            <v>0</v>
          </cell>
          <cell r="I440">
            <v>0.51</v>
          </cell>
          <cell r="J440">
            <v>0</v>
          </cell>
          <cell r="K440">
            <v>0</v>
          </cell>
          <cell r="L440">
            <v>0</v>
          </cell>
          <cell r="M440">
            <v>0</v>
          </cell>
          <cell r="N440">
            <v>0</v>
          </cell>
          <cell r="O440">
            <v>0</v>
          </cell>
          <cell r="P440">
            <v>0</v>
          </cell>
        </row>
        <row r="441">
          <cell r="A441" t="str">
            <v>H.</v>
          </cell>
          <cell r="B441" t="str">
            <v xml:space="preserve"> CATHODIC PROTECTION SYSTEM </v>
          </cell>
          <cell r="C441">
            <v>6</v>
          </cell>
          <cell r="D441">
            <v>10.97</v>
          </cell>
          <cell r="E441">
            <v>1.25</v>
          </cell>
          <cell r="F441">
            <v>0</v>
          </cell>
          <cell r="G441">
            <v>0</v>
          </cell>
          <cell r="H441">
            <v>0</v>
          </cell>
          <cell r="I441">
            <v>0.61</v>
          </cell>
          <cell r="J441">
            <v>0</v>
          </cell>
          <cell r="K441">
            <v>0</v>
          </cell>
          <cell r="L441">
            <v>0</v>
          </cell>
          <cell r="M441">
            <v>0</v>
          </cell>
          <cell r="N441">
            <v>0</v>
          </cell>
          <cell r="O441">
            <v>0</v>
          </cell>
          <cell r="P441">
            <v>0</v>
          </cell>
        </row>
        <row r="442">
          <cell r="A442">
            <v>1</v>
          </cell>
          <cell r="B442" t="str">
            <v>40LB??????</v>
          </cell>
          <cell r="C442">
            <v>60</v>
          </cell>
          <cell r="D442" t="str">
            <v>SET</v>
          </cell>
          <cell r="E442">
            <v>8000</v>
          </cell>
          <cell r="F442">
            <v>480000</v>
          </cell>
          <cell r="G442">
            <v>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G443">
            <v>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C444">
            <v>12</v>
          </cell>
          <cell r="D444">
            <v>12.7</v>
          </cell>
          <cell r="E444">
            <v>1.25</v>
          </cell>
          <cell r="F444">
            <v>0</v>
          </cell>
          <cell r="G444">
            <v>0</v>
          </cell>
          <cell r="H444">
            <v>0</v>
          </cell>
          <cell r="I444">
            <v>1.22</v>
          </cell>
          <cell r="J444">
            <v>0</v>
          </cell>
          <cell r="K444">
            <v>0</v>
          </cell>
          <cell r="L444">
            <v>0</v>
          </cell>
          <cell r="M444">
            <v>0</v>
          </cell>
          <cell r="N444">
            <v>0</v>
          </cell>
          <cell r="O444">
            <v>0</v>
          </cell>
          <cell r="P444">
            <v>0</v>
          </cell>
        </row>
        <row r="445">
          <cell r="B445" t="str">
            <v xml:space="preserve">PROTECTION COPPER CABLE, 1.4"X1.4"X60" </v>
          </cell>
          <cell r="C445">
            <v>14</v>
          </cell>
          <cell r="D445">
            <v>12.7</v>
          </cell>
          <cell r="E445">
            <v>1.25</v>
          </cell>
          <cell r="F445">
            <v>0</v>
          </cell>
          <cell r="G445">
            <v>0</v>
          </cell>
          <cell r="H445">
            <v>0</v>
          </cell>
          <cell r="I445">
            <v>1.42</v>
          </cell>
          <cell r="J445">
            <v>0</v>
          </cell>
          <cell r="K445">
            <v>0</v>
          </cell>
          <cell r="L445">
            <v>0</v>
          </cell>
          <cell r="M445">
            <v>0</v>
          </cell>
          <cell r="N445">
            <v>0</v>
          </cell>
          <cell r="O445">
            <v>0</v>
          </cell>
          <cell r="P445">
            <v>0</v>
          </cell>
        </row>
        <row r="446">
          <cell r="B446" t="str">
            <v>ANODE</v>
          </cell>
          <cell r="C446">
            <v>16</v>
          </cell>
          <cell r="D446">
            <v>12.7</v>
          </cell>
          <cell r="E446">
            <v>1.25</v>
          </cell>
          <cell r="F446">
            <v>0</v>
          </cell>
          <cell r="G446">
            <v>0</v>
          </cell>
          <cell r="H446">
            <v>0</v>
          </cell>
          <cell r="I446">
            <v>1.62</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G447">
            <v>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G448">
            <v>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cell r="C449">
            <v>22</v>
          </cell>
          <cell r="D449">
            <v>12.7</v>
          </cell>
          <cell r="E449">
            <v>1.25</v>
          </cell>
          <cell r="I449">
            <v>2.23</v>
          </cell>
          <cell r="J449">
            <v>11.72</v>
          </cell>
          <cell r="K449">
            <v>13.950000000000001</v>
          </cell>
          <cell r="P449">
            <v>8</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G452">
            <v>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G453">
            <v>0</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G454">
            <v>0</v>
          </cell>
          <cell r="H454">
            <v>0</v>
          </cell>
          <cell r="I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G455">
            <v>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G456">
            <v>0</v>
          </cell>
          <cell r="H456">
            <v>0</v>
          </cell>
          <cell r="I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G457">
            <v>0</v>
          </cell>
          <cell r="H457">
            <v>0</v>
          </cell>
          <cell r="I457">
            <v>0.5</v>
          </cell>
          <cell r="J457">
            <v>143</v>
          </cell>
          <cell r="K457">
            <v>16</v>
          </cell>
          <cell r="L457">
            <v>4560</v>
          </cell>
          <cell r="M457">
            <v>0</v>
          </cell>
          <cell r="N457">
            <v>0</v>
          </cell>
          <cell r="O457">
            <v>140</v>
          </cell>
          <cell r="P457">
            <v>39900</v>
          </cell>
          <cell r="Q457">
            <v>0</v>
          </cell>
        </row>
        <row r="458">
          <cell r="B458" t="str">
            <v>TABLE 1, 1"</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row>
        <row r="459">
          <cell r="A459">
            <v>11</v>
          </cell>
          <cell r="B459" t="str">
            <v xml:space="preserve">CONCRETE, 3000PSI </v>
          </cell>
          <cell r="C459">
            <v>3</v>
          </cell>
          <cell r="D459" t="str">
            <v>M3</v>
          </cell>
          <cell r="E459" t="str">
            <v>M+L</v>
          </cell>
          <cell r="F459" t="str">
            <v>M+L</v>
          </cell>
          <cell r="G459">
            <v>0</v>
          </cell>
          <cell r="H459">
            <v>0</v>
          </cell>
          <cell r="I459">
            <v>0</v>
          </cell>
          <cell r="J459">
            <v>0</v>
          </cell>
          <cell r="K459" t="str">
            <v>M+L</v>
          </cell>
          <cell r="L459" t="str">
            <v>M+L</v>
          </cell>
          <cell r="M459">
            <v>0</v>
          </cell>
          <cell r="N459">
            <v>0</v>
          </cell>
          <cell r="O459">
            <v>2300</v>
          </cell>
          <cell r="P459">
            <v>6900</v>
          </cell>
        </row>
        <row r="460">
          <cell r="A460">
            <v>12</v>
          </cell>
          <cell r="B460" t="str">
            <v>STEEL REINFORCING BAR, 3/8"</v>
          </cell>
          <cell r="C460">
            <v>610</v>
          </cell>
          <cell r="D460" t="str">
            <v>KG</v>
          </cell>
          <cell r="E460" t="str">
            <v>M+L</v>
          </cell>
          <cell r="F460" t="str">
            <v>M+L</v>
          </cell>
          <cell r="G460">
            <v>0</v>
          </cell>
          <cell r="H460">
            <v>0</v>
          </cell>
          <cell r="I460">
            <v>0</v>
          </cell>
          <cell r="J460">
            <v>0</v>
          </cell>
          <cell r="K460" t="str">
            <v>M+L</v>
          </cell>
          <cell r="L460" t="str">
            <v>M+L</v>
          </cell>
          <cell r="M460">
            <v>0</v>
          </cell>
          <cell r="N460">
            <v>0</v>
          </cell>
          <cell r="O460">
            <v>16</v>
          </cell>
          <cell r="P460">
            <v>9760</v>
          </cell>
        </row>
        <row r="461">
          <cell r="A461">
            <v>13</v>
          </cell>
          <cell r="B461" t="str">
            <v xml:space="preserve"> EXCAVATION</v>
          </cell>
          <cell r="C461">
            <v>152</v>
          </cell>
          <cell r="D461" t="str">
            <v>M3</v>
          </cell>
          <cell r="E461" t="str">
            <v>M+L</v>
          </cell>
          <cell r="F461" t="str">
            <v>M+L</v>
          </cell>
          <cell r="G461">
            <v>0</v>
          </cell>
          <cell r="H461">
            <v>0</v>
          </cell>
          <cell r="I461">
            <v>0</v>
          </cell>
          <cell r="J461">
            <v>0</v>
          </cell>
          <cell r="K461" t="str">
            <v>M+L</v>
          </cell>
          <cell r="L461" t="str">
            <v>M+L</v>
          </cell>
          <cell r="M461">
            <v>0</v>
          </cell>
          <cell r="N461">
            <v>0</v>
          </cell>
          <cell r="O461">
            <v>120</v>
          </cell>
          <cell r="P461">
            <v>18240</v>
          </cell>
        </row>
        <row r="462">
          <cell r="A462">
            <v>14</v>
          </cell>
          <cell r="B462" t="str">
            <v xml:space="preserve"> BACKFILL SAND</v>
          </cell>
          <cell r="C462">
            <v>50</v>
          </cell>
          <cell r="D462" t="str">
            <v>M3</v>
          </cell>
          <cell r="E462" t="str">
            <v>M+L</v>
          </cell>
          <cell r="F462" t="str">
            <v>M+L</v>
          </cell>
          <cell r="G462">
            <v>0</v>
          </cell>
          <cell r="H462">
            <v>0</v>
          </cell>
          <cell r="I462">
            <v>0</v>
          </cell>
          <cell r="J462">
            <v>0</v>
          </cell>
          <cell r="K462" t="str">
            <v>M+L</v>
          </cell>
          <cell r="L462" t="str">
            <v>M+L</v>
          </cell>
          <cell r="M462">
            <v>0</v>
          </cell>
          <cell r="N462">
            <v>0</v>
          </cell>
          <cell r="O462">
            <v>550</v>
          </cell>
          <cell r="P462">
            <v>27500</v>
          </cell>
        </row>
        <row r="463">
          <cell r="A463">
            <v>15</v>
          </cell>
          <cell r="B463" t="str">
            <v xml:space="preserve"> BACKFILL STONE</v>
          </cell>
          <cell r="C463">
            <v>31</v>
          </cell>
          <cell r="D463" t="str">
            <v>M3</v>
          </cell>
          <cell r="E463" t="str">
            <v>M+L</v>
          </cell>
          <cell r="F463" t="str">
            <v>M+L</v>
          </cell>
          <cell r="G463">
            <v>0</v>
          </cell>
          <cell r="H463">
            <v>0</v>
          </cell>
          <cell r="I463">
            <v>0</v>
          </cell>
          <cell r="J463">
            <v>0</v>
          </cell>
          <cell r="K463" t="str">
            <v>M+L</v>
          </cell>
          <cell r="L463" t="str">
            <v>M+L</v>
          </cell>
          <cell r="M463">
            <v>0</v>
          </cell>
          <cell r="N463">
            <v>0</v>
          </cell>
          <cell r="O463">
            <v>520</v>
          </cell>
          <cell r="P463">
            <v>16120</v>
          </cell>
        </row>
        <row r="464">
          <cell r="A464">
            <v>16</v>
          </cell>
          <cell r="B464" t="str">
            <v xml:space="preserve"> DISPOSAL</v>
          </cell>
          <cell r="C464">
            <v>80</v>
          </cell>
          <cell r="D464" t="str">
            <v>M3</v>
          </cell>
          <cell r="E464" t="str">
            <v>M+L</v>
          </cell>
          <cell r="F464" t="str">
            <v>M+L</v>
          </cell>
          <cell r="G464">
            <v>0</v>
          </cell>
          <cell r="H464">
            <v>0</v>
          </cell>
          <cell r="I464">
            <v>0</v>
          </cell>
          <cell r="J464">
            <v>0</v>
          </cell>
          <cell r="K464" t="str">
            <v>M+L</v>
          </cell>
          <cell r="L464" t="str">
            <v>M+L</v>
          </cell>
          <cell r="M464">
            <v>0</v>
          </cell>
          <cell r="N464">
            <v>0</v>
          </cell>
          <cell r="O464">
            <v>220</v>
          </cell>
          <cell r="P464">
            <v>17600</v>
          </cell>
        </row>
        <row r="465">
          <cell r="A465">
            <v>17</v>
          </cell>
          <cell r="B465" t="str">
            <v>???????(????)</v>
          </cell>
          <cell r="C465">
            <v>9</v>
          </cell>
          <cell r="D465" t="str">
            <v>PCS</v>
          </cell>
          <cell r="E465">
            <v>500</v>
          </cell>
          <cell r="F465">
            <v>4500</v>
          </cell>
          <cell r="G465">
            <v>0</v>
          </cell>
          <cell r="H465">
            <v>0</v>
          </cell>
          <cell r="I465">
            <v>2</v>
          </cell>
          <cell r="J465">
            <v>18</v>
          </cell>
          <cell r="K465">
            <v>500</v>
          </cell>
          <cell r="L465">
            <v>4500</v>
          </cell>
          <cell r="M465">
            <v>0</v>
          </cell>
          <cell r="N465">
            <v>0</v>
          </cell>
          <cell r="O465">
            <v>560</v>
          </cell>
          <cell r="P465">
            <v>5040</v>
          </cell>
        </row>
        <row r="466">
          <cell r="A466">
            <v>18</v>
          </cell>
          <cell r="B466" t="str">
            <v>???????</v>
          </cell>
          <cell r="C466">
            <v>7</v>
          </cell>
          <cell r="D466" t="str">
            <v>ROLL</v>
          </cell>
          <cell r="E466">
            <v>300</v>
          </cell>
          <cell r="F466">
            <v>2100</v>
          </cell>
          <cell r="G466">
            <v>0</v>
          </cell>
          <cell r="H466">
            <v>0</v>
          </cell>
          <cell r="I466">
            <v>1</v>
          </cell>
          <cell r="J466">
            <v>7</v>
          </cell>
          <cell r="K466">
            <v>300</v>
          </cell>
          <cell r="L466">
            <v>2100</v>
          </cell>
          <cell r="M466">
            <v>0</v>
          </cell>
          <cell r="N466">
            <v>0</v>
          </cell>
          <cell r="O466">
            <v>280</v>
          </cell>
          <cell r="P466">
            <v>1960</v>
          </cell>
        </row>
        <row r="467">
          <cell r="A467">
            <v>19</v>
          </cell>
          <cell r="B467" t="str">
            <v>????PE???</v>
          </cell>
          <cell r="C467">
            <v>8</v>
          </cell>
          <cell r="D467" t="str">
            <v>PCS</v>
          </cell>
          <cell r="E467">
            <v>350</v>
          </cell>
          <cell r="F467">
            <v>2800</v>
          </cell>
          <cell r="G467">
            <v>0</v>
          </cell>
          <cell r="H467">
            <v>0</v>
          </cell>
          <cell r="I467">
            <v>1</v>
          </cell>
          <cell r="J467">
            <v>8</v>
          </cell>
          <cell r="K467">
            <v>350</v>
          </cell>
          <cell r="L467">
            <v>2800</v>
          </cell>
          <cell r="M467">
            <v>0</v>
          </cell>
          <cell r="N467">
            <v>0</v>
          </cell>
          <cell r="O467">
            <v>280</v>
          </cell>
          <cell r="P467">
            <v>2240</v>
          </cell>
        </row>
        <row r="468">
          <cell r="A468">
            <v>20</v>
          </cell>
          <cell r="B468" t="str">
            <v>MISCELLANEOUS INCLUDE ???????? &amp; ???????</v>
          </cell>
          <cell r="C468">
            <v>1</v>
          </cell>
          <cell r="D468" t="str">
            <v>LOT</v>
          </cell>
          <cell r="E468">
            <v>67883.5</v>
          </cell>
          <cell r="F468">
            <v>67884</v>
          </cell>
          <cell r="G468">
            <v>0</v>
          </cell>
          <cell r="H468">
            <v>0</v>
          </cell>
          <cell r="I468">
            <v>93.2</v>
          </cell>
          <cell r="J468">
            <v>93</v>
          </cell>
          <cell r="K468">
            <v>67884</v>
          </cell>
          <cell r="L468">
            <v>67884</v>
          </cell>
          <cell r="M468">
            <v>0</v>
          </cell>
          <cell r="N468">
            <v>0</v>
          </cell>
          <cell r="O468">
            <v>26096</v>
          </cell>
          <cell r="P468">
            <v>26096</v>
          </cell>
        </row>
        <row r="469">
          <cell r="B469" t="str">
            <v>SUB-TOTAL : (H)</v>
          </cell>
          <cell r="C469">
            <v>0</v>
          </cell>
          <cell r="D469">
            <v>0</v>
          </cell>
          <cell r="E469">
            <v>0</v>
          </cell>
          <cell r="F469">
            <v>746719</v>
          </cell>
          <cell r="G469">
            <v>0</v>
          </cell>
          <cell r="H469">
            <v>0</v>
          </cell>
          <cell r="I469">
            <v>0</v>
          </cell>
          <cell r="J469">
            <v>1025</v>
          </cell>
          <cell r="K469">
            <v>0</v>
          </cell>
          <cell r="L469">
            <v>746719</v>
          </cell>
          <cell r="M469">
            <v>0</v>
          </cell>
          <cell r="N469">
            <v>0</v>
          </cell>
          <cell r="O469">
            <v>0</v>
          </cell>
          <cell r="P469">
            <v>383226</v>
          </cell>
        </row>
        <row r="470">
          <cell r="F470">
            <v>0</v>
          </cell>
          <cell r="G470">
            <v>0</v>
          </cell>
          <cell r="H470">
            <v>0</v>
          </cell>
          <cell r="I470">
            <v>0</v>
          </cell>
          <cell r="J470">
            <v>0</v>
          </cell>
          <cell r="K470">
            <v>0</v>
          </cell>
          <cell r="L470">
            <v>0</v>
          </cell>
          <cell r="M470">
            <v>0</v>
          </cell>
          <cell r="N470">
            <v>0</v>
          </cell>
          <cell r="O470">
            <v>0</v>
          </cell>
          <cell r="P470">
            <v>0</v>
          </cell>
        </row>
        <row r="471">
          <cell r="B471" t="str">
            <v>PVC???? 7C-2SQ.MM</v>
          </cell>
          <cell r="F471">
            <v>0</v>
          </cell>
          <cell r="G471">
            <v>0</v>
          </cell>
          <cell r="H471">
            <v>0</v>
          </cell>
          <cell r="I471">
            <v>0</v>
          </cell>
          <cell r="J471">
            <v>0</v>
          </cell>
          <cell r="K471">
            <v>0</v>
          </cell>
          <cell r="L471">
            <v>0</v>
          </cell>
          <cell r="M471">
            <v>0</v>
          </cell>
          <cell r="N471">
            <v>0</v>
          </cell>
          <cell r="O471">
            <v>0</v>
          </cell>
          <cell r="P471">
            <v>0</v>
          </cell>
        </row>
        <row r="472">
          <cell r="F472">
            <v>0</v>
          </cell>
          <cell r="G472">
            <v>0</v>
          </cell>
          <cell r="H472">
            <v>0</v>
          </cell>
          <cell r="I472">
            <v>0</v>
          </cell>
          <cell r="J472">
            <v>0</v>
          </cell>
          <cell r="K472">
            <v>0</v>
          </cell>
          <cell r="L472">
            <v>0</v>
          </cell>
          <cell r="M472">
            <v>0</v>
          </cell>
          <cell r="N472">
            <v>0</v>
          </cell>
          <cell r="O472">
            <v>0</v>
          </cell>
          <cell r="P472">
            <v>0</v>
          </cell>
        </row>
        <row r="473">
          <cell r="A473" t="str">
            <v>I.</v>
          </cell>
          <cell r="B473" t="str">
            <v>APS SYSTEM</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row>
        <row r="474">
          <cell r="B474" t="str">
            <v>D&amp;F SYSTEM PANEL, INCLUDING</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G475">
            <v>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row>
        <row r="477">
          <cell r="B477" t="str">
            <v>INTERPOSITION RELAY x50,  WIRING, AND TB.</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row>
        <row r="478">
          <cell r="A478">
            <v>19</v>
          </cell>
          <cell r="B478" t="str">
            <v>SOFTWARE DESIGN PACKAGE</v>
          </cell>
          <cell r="C478">
            <v>3000</v>
          </cell>
          <cell r="D478" t="str">
            <v>M</v>
          </cell>
          <cell r="E478">
            <v>76</v>
          </cell>
          <cell r="F478">
            <v>0</v>
          </cell>
          <cell r="G478">
            <v>0</v>
          </cell>
          <cell r="H478">
            <v>0</v>
          </cell>
          <cell r="I478">
            <v>0</v>
          </cell>
          <cell r="J478">
            <v>0</v>
          </cell>
          <cell r="K478">
            <v>0</v>
          </cell>
          <cell r="L478">
            <v>0</v>
          </cell>
          <cell r="M478">
            <v>0</v>
          </cell>
          <cell r="N478">
            <v>0</v>
          </cell>
          <cell r="O478">
            <v>0</v>
          </cell>
          <cell r="P478">
            <v>0</v>
          </cell>
          <cell r="Q478">
            <v>0</v>
          </cell>
        </row>
        <row r="479">
          <cell r="A479">
            <v>2</v>
          </cell>
          <cell r="B479" t="str">
            <v>OPERATION CONSOLE, INCLUDING</v>
          </cell>
          <cell r="C479">
            <v>1</v>
          </cell>
          <cell r="D479" t="str">
            <v>SET</v>
          </cell>
          <cell r="E479">
            <v>357000</v>
          </cell>
          <cell r="F479">
            <v>357000</v>
          </cell>
          <cell r="G479">
            <v>0</v>
          </cell>
          <cell r="H479">
            <v>0</v>
          </cell>
          <cell r="I479">
            <v>20</v>
          </cell>
          <cell r="J479">
            <v>20</v>
          </cell>
          <cell r="K479">
            <v>357000</v>
          </cell>
          <cell r="L479">
            <v>357000</v>
          </cell>
          <cell r="M479">
            <v>0</v>
          </cell>
          <cell r="N479">
            <v>0</v>
          </cell>
          <cell r="O479">
            <v>5600</v>
          </cell>
          <cell r="P479">
            <v>5600</v>
          </cell>
        </row>
        <row r="480">
          <cell r="B480" t="str">
            <v>ANNUNCIATOR PANEL, W/ 50 WINDOWS</v>
          </cell>
          <cell r="C480">
            <v>0</v>
          </cell>
          <cell r="D480">
            <v>0</v>
          </cell>
          <cell r="E480">
            <v>0</v>
          </cell>
          <cell r="F480">
            <v>0</v>
          </cell>
          <cell r="G480">
            <v>0</v>
          </cell>
          <cell r="H480">
            <v>0</v>
          </cell>
          <cell r="I480">
            <v>0.23599999999999999</v>
          </cell>
          <cell r="J480">
            <v>0</v>
          </cell>
          <cell r="K480">
            <v>0</v>
          </cell>
          <cell r="L480">
            <v>0</v>
          </cell>
          <cell r="M480">
            <v>0</v>
          </cell>
          <cell r="N480">
            <v>0</v>
          </cell>
          <cell r="O480">
            <v>0</v>
          </cell>
          <cell r="P480">
            <v>0</v>
          </cell>
        </row>
        <row r="481">
          <cell r="B481" t="str">
            <v xml:space="preserve">COMMAND BOARD, W/ 15 PB SWITCH(SW. W/LIGHT)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row>
        <row r="482">
          <cell r="B482" t="str">
            <v>WIRING, AND TB.</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G483">
            <v>0</v>
          </cell>
          <cell r="H483">
            <v>0</v>
          </cell>
          <cell r="I483">
            <v>20</v>
          </cell>
          <cell r="J483">
            <v>20</v>
          </cell>
          <cell r="K483">
            <v>448000</v>
          </cell>
          <cell r="L483">
            <v>448000</v>
          </cell>
          <cell r="M483">
            <v>0</v>
          </cell>
          <cell r="N483">
            <v>0</v>
          </cell>
          <cell r="O483">
            <v>5600</v>
          </cell>
          <cell r="P483">
            <v>5600</v>
          </cell>
        </row>
        <row r="484">
          <cell r="A484">
            <v>0</v>
          </cell>
          <cell r="B484" t="str">
            <v>MOSAIC PANEL  SIZE 1200Hx1200W, W/</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row>
        <row r="485">
          <cell r="B485" t="str">
            <v>INDICATION LIGHT x60, POWER SUPPLY, WIRING, AND TB.</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G486">
            <v>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row>
        <row r="488">
          <cell r="B488" t="str">
            <v>GAS DETECTOR CONTROLLER, 8-CHANNEL x8</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row>
        <row r="489">
          <cell r="B489" t="str">
            <v>LOW TEMP. DETECTOR CONTROLLER, 4-CHANNEL x7</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row>
        <row r="490">
          <cell r="B490" t="str">
            <v>POWER SUPPLY, WIRING, AND TB.</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G491">
            <v>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G492">
            <v>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G493">
            <v>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G494">
            <v>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G495">
            <v>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G496">
            <v>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G498">
            <v>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G499">
            <v>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G500">
            <v>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G501">
            <v>0</v>
          </cell>
          <cell r="H501">
            <v>0</v>
          </cell>
          <cell r="I501">
            <v>935.4</v>
          </cell>
          <cell r="J501">
            <v>935</v>
          </cell>
          <cell r="K501">
            <v>639800</v>
          </cell>
          <cell r="L501">
            <v>639800</v>
          </cell>
          <cell r="M501">
            <v>0</v>
          </cell>
          <cell r="N501">
            <v>0</v>
          </cell>
          <cell r="O501">
            <v>261912</v>
          </cell>
          <cell r="P501">
            <v>261912</v>
          </cell>
        </row>
        <row r="502">
          <cell r="A502">
            <v>15</v>
          </cell>
          <cell r="B502" t="str">
            <v>600V????,???,PVC??,????(OVERALL),</v>
          </cell>
          <cell r="C502">
            <v>650</v>
          </cell>
          <cell r="D502" t="str">
            <v>M</v>
          </cell>
          <cell r="E502">
            <v>37</v>
          </cell>
          <cell r="F502">
            <v>24050</v>
          </cell>
          <cell r="G502">
            <v>0</v>
          </cell>
          <cell r="H502">
            <v>0</v>
          </cell>
          <cell r="I502">
            <v>0.11700000000000001</v>
          </cell>
          <cell r="J502">
            <v>76</v>
          </cell>
          <cell r="K502">
            <v>37</v>
          </cell>
          <cell r="L502">
            <v>24050</v>
          </cell>
          <cell r="M502">
            <v>0</v>
          </cell>
          <cell r="N502">
            <v>0</v>
          </cell>
          <cell r="O502">
            <v>33</v>
          </cell>
          <cell r="P502">
            <v>21450</v>
          </cell>
        </row>
        <row r="503">
          <cell r="B503" t="str">
            <v>PVC???? 7C-2SQ.MM</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row>
        <row r="504">
          <cell r="A504">
            <v>16</v>
          </cell>
          <cell r="B504" t="str">
            <v>600V????,???,PVC??,????(OVERALL),</v>
          </cell>
          <cell r="C504">
            <v>1500</v>
          </cell>
          <cell r="D504" t="str">
            <v>M</v>
          </cell>
          <cell r="E504">
            <v>41</v>
          </cell>
          <cell r="F504">
            <v>61500</v>
          </cell>
          <cell r="G504">
            <v>0</v>
          </cell>
          <cell r="H504">
            <v>0</v>
          </cell>
          <cell r="I504">
            <v>0.13300000000000001</v>
          </cell>
          <cell r="J504">
            <v>200</v>
          </cell>
          <cell r="K504">
            <v>41</v>
          </cell>
          <cell r="L504">
            <v>61500</v>
          </cell>
          <cell r="M504">
            <v>0</v>
          </cell>
          <cell r="N504">
            <v>0</v>
          </cell>
          <cell r="O504">
            <v>37</v>
          </cell>
          <cell r="P504">
            <v>55500</v>
          </cell>
        </row>
        <row r="505">
          <cell r="B505" t="str">
            <v>PVC???? 9C-2SQ.MM</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row>
        <row r="506">
          <cell r="A506">
            <v>17</v>
          </cell>
          <cell r="B506" t="str">
            <v>600V????,???,PVC??,????(OVERALL),</v>
          </cell>
          <cell r="C506">
            <v>2600</v>
          </cell>
          <cell r="D506" t="str">
            <v>M</v>
          </cell>
          <cell r="E506">
            <v>53</v>
          </cell>
          <cell r="F506">
            <v>137800</v>
          </cell>
          <cell r="G506">
            <v>0</v>
          </cell>
          <cell r="H506">
            <v>0</v>
          </cell>
          <cell r="I506">
            <v>0.153</v>
          </cell>
          <cell r="J506">
            <v>398</v>
          </cell>
          <cell r="K506">
            <v>53</v>
          </cell>
          <cell r="L506">
            <v>137800</v>
          </cell>
          <cell r="M506">
            <v>0</v>
          </cell>
          <cell r="N506">
            <v>0</v>
          </cell>
          <cell r="O506">
            <v>43</v>
          </cell>
          <cell r="P506">
            <v>111800</v>
          </cell>
        </row>
        <row r="507">
          <cell r="B507" t="str">
            <v>PVC???? 12C-2SQ.MM</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row>
        <row r="508">
          <cell r="A508">
            <v>18</v>
          </cell>
          <cell r="B508" t="str">
            <v>600V????,???,PVC??,????(OVERALL),</v>
          </cell>
          <cell r="C508">
            <v>10000</v>
          </cell>
          <cell r="D508" t="str">
            <v>M</v>
          </cell>
          <cell r="E508">
            <v>44</v>
          </cell>
          <cell r="F508">
            <v>440000</v>
          </cell>
          <cell r="G508">
            <v>0</v>
          </cell>
          <cell r="H508">
            <v>0</v>
          </cell>
          <cell r="I508">
            <v>0.13500000000000001</v>
          </cell>
          <cell r="J508">
            <v>1350</v>
          </cell>
          <cell r="K508">
            <v>44</v>
          </cell>
          <cell r="L508">
            <v>440000</v>
          </cell>
          <cell r="M508">
            <v>0</v>
          </cell>
          <cell r="N508">
            <v>0</v>
          </cell>
          <cell r="O508">
            <v>38</v>
          </cell>
          <cell r="P508">
            <v>380000</v>
          </cell>
        </row>
        <row r="509">
          <cell r="B509" t="str">
            <v>PVC???? 7C-3.5SQ.MM</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row>
        <row r="510">
          <cell r="A510">
            <v>19</v>
          </cell>
          <cell r="B510" t="str">
            <v>600V????,???,PVC??,????(OVERALL),</v>
          </cell>
          <cell r="C510">
            <v>3000</v>
          </cell>
          <cell r="D510" t="str">
            <v>M</v>
          </cell>
          <cell r="E510">
            <v>76</v>
          </cell>
          <cell r="F510">
            <v>228000</v>
          </cell>
          <cell r="G510">
            <v>0</v>
          </cell>
          <cell r="H510">
            <v>0</v>
          </cell>
          <cell r="I510">
            <v>0.193</v>
          </cell>
          <cell r="J510">
            <v>579</v>
          </cell>
          <cell r="K510">
            <v>76</v>
          </cell>
          <cell r="L510">
            <v>228000</v>
          </cell>
          <cell r="M510">
            <v>0</v>
          </cell>
          <cell r="N510">
            <v>0</v>
          </cell>
          <cell r="O510">
            <v>54</v>
          </cell>
          <cell r="P510">
            <v>162000</v>
          </cell>
        </row>
        <row r="511">
          <cell r="B511" t="str">
            <v>PVC???? 19C-2SQ.MM</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row>
        <row r="512">
          <cell r="A512">
            <v>20</v>
          </cell>
          <cell r="B512" t="str">
            <v>600V????,???,PVC??,????(OVERALL),</v>
          </cell>
          <cell r="C512">
            <v>14000</v>
          </cell>
          <cell r="D512" t="str">
            <v>M</v>
          </cell>
          <cell r="E512">
            <v>119</v>
          </cell>
          <cell r="F512">
            <v>1666000</v>
          </cell>
          <cell r="G512">
            <v>0</v>
          </cell>
          <cell r="H512">
            <v>0</v>
          </cell>
          <cell r="I512">
            <v>0.23599999999999999</v>
          </cell>
          <cell r="J512">
            <v>3304</v>
          </cell>
          <cell r="K512">
            <v>119</v>
          </cell>
          <cell r="L512">
            <v>1666000</v>
          </cell>
          <cell r="M512">
            <v>0</v>
          </cell>
          <cell r="N512">
            <v>0</v>
          </cell>
          <cell r="O512">
            <v>66</v>
          </cell>
          <cell r="P512">
            <v>924000</v>
          </cell>
        </row>
        <row r="513">
          <cell r="B513" t="str">
            <v>PVC???? 30C-2SQ.MM</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row>
        <row r="514">
          <cell r="A514">
            <v>21</v>
          </cell>
          <cell r="B514" t="str">
            <v>300V????,PVC??,????(OVERALL &amp; INDIVID)PVC</v>
          </cell>
          <cell r="C514">
            <v>12000</v>
          </cell>
          <cell r="D514" t="str">
            <v>M</v>
          </cell>
          <cell r="E514">
            <v>17</v>
          </cell>
          <cell r="F514">
            <v>204000</v>
          </cell>
          <cell r="G514">
            <v>0</v>
          </cell>
          <cell r="H514">
            <v>0</v>
          </cell>
          <cell r="I514">
            <v>6.4000000000000001E-2</v>
          </cell>
          <cell r="J514">
            <v>768</v>
          </cell>
          <cell r="K514">
            <v>17</v>
          </cell>
          <cell r="L514">
            <v>204000</v>
          </cell>
          <cell r="M514">
            <v>0</v>
          </cell>
          <cell r="N514">
            <v>0</v>
          </cell>
          <cell r="O514">
            <v>18</v>
          </cell>
          <cell r="P514">
            <v>216000</v>
          </cell>
        </row>
        <row r="515">
          <cell r="B515" t="str">
            <v>????  1TxAWG#16</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row>
        <row r="516">
          <cell r="A516">
            <v>22</v>
          </cell>
          <cell r="B516" t="str">
            <v>300V????,PVC??,????(OVERALL &amp; INDIVID)PVC</v>
          </cell>
          <cell r="C516">
            <v>3500</v>
          </cell>
          <cell r="D516" t="str">
            <v>M</v>
          </cell>
          <cell r="E516">
            <v>227</v>
          </cell>
          <cell r="F516">
            <v>794500</v>
          </cell>
          <cell r="G516">
            <v>0</v>
          </cell>
          <cell r="H516">
            <v>0</v>
          </cell>
          <cell r="I516">
            <v>0.25</v>
          </cell>
          <cell r="J516">
            <v>875</v>
          </cell>
          <cell r="K516">
            <v>227</v>
          </cell>
          <cell r="L516">
            <v>794500</v>
          </cell>
          <cell r="M516">
            <v>0</v>
          </cell>
          <cell r="N516">
            <v>0</v>
          </cell>
          <cell r="O516">
            <v>70</v>
          </cell>
          <cell r="P516">
            <v>245000</v>
          </cell>
        </row>
        <row r="517">
          <cell r="B517" t="str">
            <v>????  12TxAWG#14</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row>
        <row r="518">
          <cell r="A518">
            <v>23</v>
          </cell>
          <cell r="B518" t="str">
            <v>300V????,PVC??,????(OVERALL &amp; INDIVID)PVC</v>
          </cell>
          <cell r="C518">
            <v>350</v>
          </cell>
          <cell r="D518" t="str">
            <v>M</v>
          </cell>
          <cell r="E518">
            <v>471</v>
          </cell>
          <cell r="F518">
            <v>164850</v>
          </cell>
          <cell r="G518">
            <v>0</v>
          </cell>
          <cell r="H518">
            <v>0</v>
          </cell>
          <cell r="I518">
            <v>0.4</v>
          </cell>
          <cell r="J518">
            <v>140</v>
          </cell>
          <cell r="K518">
            <v>471</v>
          </cell>
          <cell r="L518">
            <v>164850</v>
          </cell>
          <cell r="M518">
            <v>0</v>
          </cell>
          <cell r="N518">
            <v>0</v>
          </cell>
          <cell r="O518">
            <v>112</v>
          </cell>
          <cell r="P518">
            <v>39200</v>
          </cell>
        </row>
        <row r="519">
          <cell r="B519" t="str">
            <v>???? 24TxAWG#14</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G520">
            <v>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G521">
            <v>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G522">
            <v>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G523">
            <v>0</v>
          </cell>
          <cell r="H523">
            <v>0</v>
          </cell>
          <cell r="I523">
            <v>10</v>
          </cell>
          <cell r="J523">
            <v>20</v>
          </cell>
          <cell r="K523">
            <v>1000</v>
          </cell>
          <cell r="L523">
            <v>2000</v>
          </cell>
          <cell r="M523">
            <v>0</v>
          </cell>
          <cell r="N523">
            <v>0</v>
          </cell>
          <cell r="O523">
            <v>2800</v>
          </cell>
          <cell r="P523">
            <v>5600</v>
          </cell>
        </row>
        <row r="524">
          <cell r="A524">
            <v>28</v>
          </cell>
          <cell r="B524" t="str">
            <v>1/4?(??30??)????????????SS316?</v>
          </cell>
          <cell r="C524">
            <v>4</v>
          </cell>
          <cell r="D524" t="str">
            <v>PCS</v>
          </cell>
          <cell r="E524">
            <v>3000</v>
          </cell>
          <cell r="F524">
            <v>12000</v>
          </cell>
          <cell r="G524">
            <v>0</v>
          </cell>
          <cell r="H524">
            <v>0</v>
          </cell>
          <cell r="I524">
            <v>4</v>
          </cell>
          <cell r="J524">
            <v>16</v>
          </cell>
          <cell r="K524">
            <v>3000</v>
          </cell>
          <cell r="L524">
            <v>12000</v>
          </cell>
          <cell r="M524">
            <v>0</v>
          </cell>
          <cell r="N524">
            <v>0</v>
          </cell>
          <cell r="O524">
            <v>1120</v>
          </cell>
          <cell r="P524">
            <v>4480</v>
          </cell>
        </row>
        <row r="525">
          <cell r="A525">
            <v>29</v>
          </cell>
          <cell r="B525" t="str">
            <v>???,????20P,FRP??,?????</v>
          </cell>
          <cell r="C525">
            <v>5</v>
          </cell>
          <cell r="D525" t="str">
            <v>SET</v>
          </cell>
          <cell r="E525">
            <v>3500</v>
          </cell>
          <cell r="F525">
            <v>17500</v>
          </cell>
          <cell r="G525">
            <v>0</v>
          </cell>
          <cell r="H525">
            <v>0</v>
          </cell>
          <cell r="I525">
            <v>4</v>
          </cell>
          <cell r="J525">
            <v>20</v>
          </cell>
          <cell r="K525">
            <v>3500</v>
          </cell>
          <cell r="L525">
            <v>17500</v>
          </cell>
          <cell r="M525">
            <v>0</v>
          </cell>
          <cell r="N525">
            <v>0</v>
          </cell>
          <cell r="O525">
            <v>1120</v>
          </cell>
          <cell r="P525">
            <v>5600</v>
          </cell>
        </row>
        <row r="526">
          <cell r="A526">
            <v>30</v>
          </cell>
          <cell r="B526" t="str">
            <v>???,????50P,FRP??,?????</v>
          </cell>
          <cell r="C526">
            <v>4</v>
          </cell>
          <cell r="D526" t="str">
            <v>SET</v>
          </cell>
          <cell r="E526">
            <v>5500</v>
          </cell>
          <cell r="F526">
            <v>22000</v>
          </cell>
          <cell r="G526">
            <v>0</v>
          </cell>
          <cell r="H526">
            <v>0</v>
          </cell>
          <cell r="I526">
            <v>8</v>
          </cell>
          <cell r="J526">
            <v>32</v>
          </cell>
          <cell r="K526">
            <v>5500</v>
          </cell>
          <cell r="L526">
            <v>22000</v>
          </cell>
          <cell r="M526">
            <v>0</v>
          </cell>
          <cell r="N526">
            <v>0</v>
          </cell>
          <cell r="O526">
            <v>2240</v>
          </cell>
          <cell r="P526">
            <v>8960</v>
          </cell>
        </row>
        <row r="527">
          <cell r="A527">
            <v>31</v>
          </cell>
          <cell r="B527" t="str">
            <v>???,????100P,FRP??,?????</v>
          </cell>
          <cell r="C527">
            <v>1</v>
          </cell>
          <cell r="D527" t="str">
            <v>SET</v>
          </cell>
          <cell r="E527">
            <v>9000</v>
          </cell>
          <cell r="F527">
            <v>9000</v>
          </cell>
          <cell r="G527">
            <v>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v>
          </cell>
          <cell r="C528">
            <v>26</v>
          </cell>
          <cell r="D528" t="str">
            <v>SET</v>
          </cell>
          <cell r="E528">
            <v>2400</v>
          </cell>
          <cell r="F528">
            <v>62400</v>
          </cell>
          <cell r="G528">
            <v>0</v>
          </cell>
          <cell r="H528">
            <v>0</v>
          </cell>
          <cell r="I528">
            <v>3</v>
          </cell>
          <cell r="J528">
            <v>78</v>
          </cell>
          <cell r="K528">
            <v>2400</v>
          </cell>
          <cell r="L528">
            <v>62400</v>
          </cell>
          <cell r="M528">
            <v>0</v>
          </cell>
          <cell r="N528">
            <v>0</v>
          </cell>
          <cell r="O528">
            <v>840</v>
          </cell>
          <cell r="P528">
            <v>21840</v>
          </cell>
        </row>
        <row r="529">
          <cell r="B529" t="str">
            <v>???</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row>
        <row r="530">
          <cell r="A530">
            <v>33</v>
          </cell>
          <cell r="B530" t="str">
            <v>DITTO, BUT STEEL CHANNEL ?3.6M?</v>
          </cell>
          <cell r="C530">
            <v>13</v>
          </cell>
          <cell r="D530" t="str">
            <v>SET</v>
          </cell>
          <cell r="E530">
            <v>3600</v>
          </cell>
          <cell r="F530">
            <v>46800</v>
          </cell>
          <cell r="G530">
            <v>0</v>
          </cell>
          <cell r="H530">
            <v>0</v>
          </cell>
          <cell r="I530">
            <v>4</v>
          </cell>
          <cell r="J530">
            <v>52</v>
          </cell>
          <cell r="K530">
            <v>3600</v>
          </cell>
          <cell r="L530">
            <v>46800</v>
          </cell>
          <cell r="M530">
            <v>0</v>
          </cell>
          <cell r="N530">
            <v>0</v>
          </cell>
          <cell r="O530">
            <v>1120</v>
          </cell>
          <cell r="P530">
            <v>14560</v>
          </cell>
        </row>
        <row r="531">
          <cell r="A531">
            <v>34</v>
          </cell>
          <cell r="B531" t="str">
            <v>DITTO, BUT STEEL CHANNEL ?1.95M?</v>
          </cell>
          <cell r="C531">
            <v>3</v>
          </cell>
          <cell r="D531" t="str">
            <v>SET</v>
          </cell>
          <cell r="E531">
            <v>2000</v>
          </cell>
          <cell r="F531">
            <v>6000</v>
          </cell>
          <cell r="G531">
            <v>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G532">
            <v>0</v>
          </cell>
          <cell r="H532">
            <v>0</v>
          </cell>
          <cell r="I532">
            <v>646.55000000000007</v>
          </cell>
          <cell r="J532">
            <v>647</v>
          </cell>
          <cell r="K532">
            <v>743903</v>
          </cell>
          <cell r="L532">
            <v>743903</v>
          </cell>
          <cell r="M532">
            <v>0</v>
          </cell>
          <cell r="N532">
            <v>0</v>
          </cell>
          <cell r="O532">
            <v>181034</v>
          </cell>
          <cell r="P532">
            <v>181034</v>
          </cell>
        </row>
        <row r="533">
          <cell r="B533" t="str">
            <v>SUB-TOTAL : (I)</v>
          </cell>
          <cell r="C533">
            <v>0</v>
          </cell>
          <cell r="D533">
            <v>0</v>
          </cell>
          <cell r="E533">
            <v>0</v>
          </cell>
          <cell r="F533">
            <v>15621953</v>
          </cell>
          <cell r="G533">
            <v>0</v>
          </cell>
          <cell r="H533">
            <v>0</v>
          </cell>
          <cell r="I533">
            <v>0</v>
          </cell>
          <cell r="J533">
            <v>13628</v>
          </cell>
          <cell r="K533">
            <v>0</v>
          </cell>
          <cell r="L533">
            <v>15621953</v>
          </cell>
          <cell r="M533">
            <v>0</v>
          </cell>
          <cell r="N533">
            <v>0</v>
          </cell>
          <cell r="O533">
            <v>0</v>
          </cell>
          <cell r="P533">
            <v>3816326</v>
          </cell>
        </row>
        <row r="536">
          <cell r="A536" t="str">
            <v>J.</v>
          </cell>
          <cell r="B536" t="str">
            <v>U/G CONDUIT BANK</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row>
        <row r="537">
          <cell r="A537" t="str">
            <v>J.1.3</v>
          </cell>
          <cell r="B537" t="str">
            <v>_x0000_PVC CONDUIT, THICK WALL, CNS1302 SCH._x0000_B , 4"</v>
          </cell>
          <cell r="C537">
            <v>16500</v>
          </cell>
          <cell r="D537" t="str">
            <v>M</v>
          </cell>
          <cell r="E537">
            <v>128</v>
          </cell>
          <cell r="F537">
            <v>2112000</v>
          </cell>
        </row>
        <row r="538">
          <cell r="A538" t="str">
            <v>J.1</v>
          </cell>
          <cell r="B538" t="str">
            <v>U/G CONDUIT BANK FOR TEL., P/P, CCTV, APS</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G539">
            <v>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G540">
            <v>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G541">
            <v>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G542">
            <v>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G543">
            <v>0</v>
          </cell>
          <cell r="H543">
            <v>0</v>
          </cell>
          <cell r="I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G544">
            <v>0</v>
          </cell>
          <cell r="H544">
            <v>0</v>
          </cell>
          <cell r="I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G545">
            <v>0</v>
          </cell>
          <cell r="H545">
            <v>0</v>
          </cell>
          <cell r="I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G546">
            <v>0</v>
          </cell>
          <cell r="H546">
            <v>0</v>
          </cell>
          <cell r="I546">
            <v>0</v>
          </cell>
          <cell r="J546">
            <v>0</v>
          </cell>
          <cell r="K546" t="str">
            <v>M+L</v>
          </cell>
          <cell r="L546" t="str">
            <v>M+L</v>
          </cell>
          <cell r="M546">
            <v>0</v>
          </cell>
          <cell r="N546">
            <v>0</v>
          </cell>
          <cell r="O546">
            <v>60</v>
          </cell>
          <cell r="P546">
            <v>1026000</v>
          </cell>
          <cell r="Q546">
            <v>6089</v>
          </cell>
        </row>
        <row r="547">
          <cell r="A547" t="str">
            <v>J.1.9</v>
          </cell>
          <cell r="B547" t="str">
            <v xml:space="preserve"> DISPOSAL</v>
          </cell>
          <cell r="C547">
            <v>1900</v>
          </cell>
          <cell r="D547" t="str">
            <v>M3</v>
          </cell>
          <cell r="E547" t="str">
            <v>M+L</v>
          </cell>
          <cell r="F547" t="str">
            <v>M+L</v>
          </cell>
          <cell r="G547">
            <v>0</v>
          </cell>
          <cell r="H547">
            <v>0</v>
          </cell>
          <cell r="I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G548">
            <v>0</v>
          </cell>
          <cell r="H548">
            <v>0</v>
          </cell>
          <cell r="I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G549">
            <v>0</v>
          </cell>
          <cell r="H549">
            <v>0</v>
          </cell>
          <cell r="I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G550">
            <v>0</v>
          </cell>
          <cell r="H550">
            <v>0</v>
          </cell>
          <cell r="I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G551">
            <v>0</v>
          </cell>
          <cell r="H551">
            <v>0</v>
          </cell>
          <cell r="I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G552">
            <v>0</v>
          </cell>
          <cell r="H552">
            <v>0</v>
          </cell>
          <cell r="I552">
            <v>0</v>
          </cell>
          <cell r="J552">
            <v>0</v>
          </cell>
          <cell r="K552" t="str">
            <v>M+L</v>
          </cell>
          <cell r="L552" t="str">
            <v>M+L</v>
          </cell>
          <cell r="M552">
            <v>0</v>
          </cell>
          <cell r="N552">
            <v>0</v>
          </cell>
          <cell r="O552">
            <v>200</v>
          </cell>
          <cell r="P552">
            <v>500000</v>
          </cell>
        </row>
        <row r="553">
          <cell r="B553" t="str">
            <v>SUB-TOTAL : (J.1)</v>
          </cell>
          <cell r="C553">
            <v>0</v>
          </cell>
          <cell r="D553">
            <v>0</v>
          </cell>
          <cell r="E553">
            <v>0</v>
          </cell>
          <cell r="F553">
            <v>4896800</v>
          </cell>
          <cell r="G553">
            <v>0</v>
          </cell>
          <cell r="H553">
            <v>0</v>
          </cell>
          <cell r="I553">
            <v>0</v>
          </cell>
          <cell r="J553">
            <v>19311</v>
          </cell>
          <cell r="K553">
            <v>0</v>
          </cell>
          <cell r="L553">
            <v>4896800</v>
          </cell>
          <cell r="M553">
            <v>0</v>
          </cell>
          <cell r="N553">
            <v>0</v>
          </cell>
          <cell r="O553">
            <v>0</v>
          </cell>
          <cell r="P553">
            <v>15517600</v>
          </cell>
        </row>
        <row r="555">
          <cell r="A555" t="str">
            <v>J.2</v>
          </cell>
          <cell r="B555" t="str">
            <v>U/G CONDUIT BANK FOR TEL., P/P, CCTV, APS</v>
          </cell>
          <cell r="C555">
            <v>0</v>
          </cell>
          <cell r="D555">
            <v>0</v>
          </cell>
          <cell r="E555">
            <v>0</v>
          </cell>
          <cell r="F555">
            <v>0</v>
          </cell>
          <cell r="G555">
            <v>0</v>
          </cell>
          <cell r="H555">
            <v>0</v>
          </cell>
          <cell r="I555">
            <v>0.22</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G556">
            <v>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G557">
            <v>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G558">
            <v>0</v>
          </cell>
          <cell r="H558">
            <v>0</v>
          </cell>
          <cell r="I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G559">
            <v>0</v>
          </cell>
          <cell r="H559">
            <v>0</v>
          </cell>
          <cell r="I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G560">
            <v>0</v>
          </cell>
          <cell r="H560">
            <v>0</v>
          </cell>
          <cell r="I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G561">
            <v>0</v>
          </cell>
          <cell r="H561">
            <v>0</v>
          </cell>
          <cell r="I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G562">
            <v>0</v>
          </cell>
          <cell r="H562">
            <v>0</v>
          </cell>
          <cell r="I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G563">
            <v>0</v>
          </cell>
          <cell r="H563">
            <v>0</v>
          </cell>
          <cell r="I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G564">
            <v>0</v>
          </cell>
          <cell r="H564">
            <v>0</v>
          </cell>
          <cell r="I564">
            <v>0</v>
          </cell>
          <cell r="J564">
            <v>0</v>
          </cell>
          <cell r="K564" t="str">
            <v>M+L</v>
          </cell>
          <cell r="L564" t="str">
            <v>M+L</v>
          </cell>
          <cell r="M564">
            <v>0</v>
          </cell>
          <cell r="N564">
            <v>0</v>
          </cell>
          <cell r="O564">
            <v>16</v>
          </cell>
          <cell r="P564">
            <v>292000</v>
          </cell>
        </row>
        <row r="565">
          <cell r="A565" t="str">
            <v>J.2.10</v>
          </cell>
          <cell r="B565" t="str">
            <v xml:space="preserve"> MAN-HOLE, (?????)</v>
          </cell>
          <cell r="C565">
            <v>0</v>
          </cell>
          <cell r="D565" t="str">
            <v>SET</v>
          </cell>
          <cell r="E565">
            <v>0</v>
          </cell>
          <cell r="F565">
            <v>0</v>
          </cell>
          <cell r="G565">
            <v>0</v>
          </cell>
          <cell r="H565">
            <v>0</v>
          </cell>
          <cell r="I565">
            <v>0</v>
          </cell>
          <cell r="J565">
            <v>0</v>
          </cell>
          <cell r="K565">
            <v>0</v>
          </cell>
          <cell r="L565">
            <v>0</v>
          </cell>
          <cell r="M565">
            <v>0</v>
          </cell>
          <cell r="N565">
            <v>0</v>
          </cell>
          <cell r="O565">
            <v>0</v>
          </cell>
          <cell r="P565">
            <v>0</v>
          </cell>
        </row>
        <row r="566">
          <cell r="A566" t="str">
            <v>J.2.11</v>
          </cell>
          <cell r="B566" t="str">
            <v xml:space="preserve"> HAND HOLE, 1200Lx1000Wx1200D</v>
          </cell>
          <cell r="C566">
            <v>7</v>
          </cell>
          <cell r="D566" t="str">
            <v>SET</v>
          </cell>
          <cell r="E566" t="str">
            <v>M+L</v>
          </cell>
          <cell r="F566" t="str">
            <v>M+L</v>
          </cell>
          <cell r="G566">
            <v>0</v>
          </cell>
          <cell r="H566">
            <v>0</v>
          </cell>
          <cell r="I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G567">
            <v>0</v>
          </cell>
          <cell r="H567">
            <v>0</v>
          </cell>
          <cell r="I567">
            <v>0</v>
          </cell>
          <cell r="J567">
            <v>0</v>
          </cell>
          <cell r="K567" t="str">
            <v>M+L</v>
          </cell>
          <cell r="L567" t="str">
            <v>M+L</v>
          </cell>
          <cell r="M567">
            <v>0</v>
          </cell>
          <cell r="N567">
            <v>0</v>
          </cell>
          <cell r="O567">
            <v>200</v>
          </cell>
          <cell r="P567">
            <v>250000</v>
          </cell>
        </row>
        <row r="568">
          <cell r="A568" t="str">
            <v>ALT-3</v>
          </cell>
          <cell r="B568" t="str">
            <v>SUB-TOTAL : (J.2)</v>
          </cell>
          <cell r="C568">
            <v>0</v>
          </cell>
          <cell r="D568">
            <v>0</v>
          </cell>
          <cell r="E568">
            <v>0</v>
          </cell>
          <cell r="F568">
            <v>1004000</v>
          </cell>
          <cell r="G568">
            <v>0</v>
          </cell>
          <cell r="H568">
            <v>0</v>
          </cell>
          <cell r="I568">
            <v>0</v>
          </cell>
          <cell r="J568">
            <v>8020</v>
          </cell>
          <cell r="K568">
            <v>0</v>
          </cell>
          <cell r="L568">
            <v>1004000</v>
          </cell>
          <cell r="M568">
            <v>0</v>
          </cell>
          <cell r="N568">
            <v>0</v>
          </cell>
          <cell r="O568">
            <v>0</v>
          </cell>
          <cell r="P568">
            <v>6436000</v>
          </cell>
        </row>
        <row r="569">
          <cell r="F569">
            <v>0</v>
          </cell>
          <cell r="G569">
            <v>0</v>
          </cell>
          <cell r="H569">
            <v>0</v>
          </cell>
          <cell r="I569">
            <v>0</v>
          </cell>
          <cell r="J569">
            <v>0</v>
          </cell>
          <cell r="K569">
            <v>0</v>
          </cell>
          <cell r="L569">
            <v>0</v>
          </cell>
          <cell r="M569">
            <v>0</v>
          </cell>
          <cell r="N569">
            <v>0</v>
          </cell>
          <cell r="O569">
            <v>0</v>
          </cell>
          <cell r="P569">
            <v>0</v>
          </cell>
        </row>
        <row r="570">
          <cell r="B570" t="str">
            <v>SUB-TOTAL : (J)</v>
          </cell>
          <cell r="C570">
            <v>0</v>
          </cell>
          <cell r="D570">
            <v>0</v>
          </cell>
          <cell r="E570">
            <v>0</v>
          </cell>
          <cell r="F570">
            <v>5900800</v>
          </cell>
          <cell r="G570">
            <v>0</v>
          </cell>
          <cell r="H570">
            <v>0</v>
          </cell>
          <cell r="I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refreshError="1"/>
      <sheetData sheetId="388" refreshError="1"/>
      <sheetData sheetId="389"/>
      <sheetData sheetId="390"/>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refreshError="1"/>
      <sheetData sheetId="411"/>
      <sheetData sheetId="412"/>
      <sheetData sheetId="413"/>
      <sheetData sheetId="414"/>
      <sheetData sheetId="415"/>
      <sheetData sheetId="416"/>
      <sheetData sheetId="417"/>
      <sheetData sheetId="418"/>
      <sheetData sheetId="419"/>
      <sheetData sheetId="420"/>
      <sheetData sheetId="421" refreshError="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refreshError="1"/>
      <sheetData sheetId="599"/>
      <sheetData sheetId="600"/>
      <sheetData sheetId="601"/>
      <sheetData sheetId="602"/>
      <sheetData sheetId="603"/>
      <sheetData sheetId="604"/>
      <sheetData sheetId="605"/>
      <sheetData sheetId="606"/>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h"/>
    </sheetNames>
    <sheetDataSet>
      <sheetData sheetId="0">
        <row r="5">
          <cell r="M5">
            <v>9047741540.4925995</v>
          </cell>
        </row>
        <row r="6">
          <cell r="M6">
            <v>27534215197.918823</v>
          </cell>
        </row>
        <row r="7">
          <cell r="M7">
            <v>14772595127.207962</v>
          </cell>
        </row>
        <row r="8">
          <cell r="M8">
            <v>19751817594.599224</v>
          </cell>
        </row>
        <row r="9">
          <cell r="M9">
            <v>40044513251.092003</v>
          </cell>
        </row>
        <row r="10">
          <cell r="M10">
            <v>3957406532.5</v>
          </cell>
        </row>
        <row r="39">
          <cell r="D39">
            <v>18730001659.707962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G67"/>
  <sheetViews>
    <sheetView showZeros="0" tabSelected="1" workbookViewId="0">
      <selection sqref="A1:F25"/>
    </sheetView>
  </sheetViews>
  <sheetFormatPr defaultColWidth="9" defaultRowHeight="16.5"/>
  <cols>
    <col min="1" max="1" width="5.7109375" style="2" customWidth="1"/>
    <col min="2" max="2" width="54.85546875" style="2" customWidth="1"/>
    <col min="3" max="3" width="14" style="2" bestFit="1" customWidth="1"/>
    <col min="4" max="4" width="16.42578125" style="2" bestFit="1" customWidth="1"/>
    <col min="5" max="5" width="11" style="2" customWidth="1"/>
    <col min="6" max="6" width="12.85546875" style="2" bestFit="1" customWidth="1"/>
    <col min="7" max="7" width="17.5703125" style="2" hidden="1" customWidth="1"/>
    <col min="8" max="16384" width="9" style="2"/>
  </cols>
  <sheetData>
    <row r="1" spans="1:7">
      <c r="A1" s="1" t="s">
        <v>85</v>
      </c>
      <c r="F1" s="3" t="s">
        <v>0</v>
      </c>
    </row>
    <row r="2" spans="1:7">
      <c r="A2" s="4"/>
    </row>
    <row r="3" spans="1:7">
      <c r="A3" s="173" t="s">
        <v>202</v>
      </c>
      <c r="B3" s="173"/>
      <c r="C3" s="173"/>
      <c r="D3" s="173"/>
      <c r="E3" s="173"/>
      <c r="F3" s="173"/>
    </row>
    <row r="4" spans="1:7">
      <c r="F4" s="6" t="s">
        <v>1</v>
      </c>
    </row>
    <row r="5" spans="1:7" ht="55.5" customHeight="1">
      <c r="A5" s="172" t="s">
        <v>2</v>
      </c>
      <c r="B5" s="172" t="s">
        <v>3</v>
      </c>
      <c r="C5" s="172" t="s">
        <v>4</v>
      </c>
      <c r="D5" s="172" t="s">
        <v>199</v>
      </c>
      <c r="E5" s="172" t="s">
        <v>86</v>
      </c>
      <c r="F5" s="172"/>
      <c r="G5" s="172" t="s">
        <v>89</v>
      </c>
    </row>
    <row r="6" spans="1:7" ht="49.5">
      <c r="A6" s="172"/>
      <c r="B6" s="172"/>
      <c r="C6" s="172"/>
      <c r="D6" s="172"/>
      <c r="E6" s="7" t="s">
        <v>4</v>
      </c>
      <c r="F6" s="7" t="s">
        <v>5</v>
      </c>
      <c r="G6" s="172"/>
    </row>
    <row r="7" spans="1:7">
      <c r="A7" s="8" t="s">
        <v>6</v>
      </c>
      <c r="B7" s="8" t="s">
        <v>7</v>
      </c>
      <c r="C7" s="8">
        <v>1</v>
      </c>
      <c r="D7" s="8">
        <v>2</v>
      </c>
      <c r="E7" s="8" t="s">
        <v>8</v>
      </c>
      <c r="F7" s="8">
        <v>4</v>
      </c>
      <c r="G7" s="8"/>
    </row>
    <row r="8" spans="1:7">
      <c r="A8" s="7" t="s">
        <v>6</v>
      </c>
      <c r="B8" s="9" t="s">
        <v>9</v>
      </c>
      <c r="C8" s="17">
        <f>+C9+C14</f>
        <v>7445000</v>
      </c>
      <c r="D8" s="17">
        <f>+D9+D14</f>
        <v>8617498</v>
      </c>
      <c r="E8" s="20">
        <f>+D8/C8*100</f>
        <v>115.74879785090666</v>
      </c>
      <c r="F8" s="20">
        <f>+D8/G8*100</f>
        <v>142.1880849739623</v>
      </c>
      <c r="G8" s="17">
        <f>+G9+G14</f>
        <v>6060633</v>
      </c>
    </row>
    <row r="9" spans="1:7">
      <c r="A9" s="7" t="s">
        <v>10</v>
      </c>
      <c r="B9" s="9" t="s">
        <v>11</v>
      </c>
      <c r="C9" s="17">
        <f>+C10+C11+C12+C13</f>
        <v>7445000</v>
      </c>
      <c r="D9" s="17">
        <f>+D10+D11+D12+D13</f>
        <v>5905644</v>
      </c>
      <c r="E9" s="20">
        <f t="shared" ref="E9:E25" si="0">+D9/C9*100</f>
        <v>79.32362659503022</v>
      </c>
      <c r="F9" s="20">
        <f t="shared" ref="F9:F25" si="1">+D9/G9*100</f>
        <v>153.96927572460001</v>
      </c>
      <c r="G9" s="17">
        <f>+G10+G11+G12+G13</f>
        <v>3835599</v>
      </c>
    </row>
    <row r="10" spans="1:7">
      <c r="A10" s="8">
        <v>1</v>
      </c>
      <c r="B10" s="10" t="s">
        <v>12</v>
      </c>
      <c r="C10" s="18">
        <f>+'60.CK-NSNN'!C9</f>
        <v>6805000</v>
      </c>
      <c r="D10" s="18">
        <f>+'60.CK-NSNN'!D9</f>
        <v>5519044</v>
      </c>
      <c r="E10" s="19">
        <f t="shared" si="0"/>
        <v>81.10277736958119</v>
      </c>
      <c r="F10" s="19">
        <f t="shared" si="1"/>
        <v>156.58745903053304</v>
      </c>
      <c r="G10" s="18">
        <f>+'60.CK-NSNN'!G9</f>
        <v>3524576</v>
      </c>
    </row>
    <row r="11" spans="1:7">
      <c r="A11" s="8">
        <v>2</v>
      </c>
      <c r="B11" s="10" t="s">
        <v>13</v>
      </c>
      <c r="C11" s="18">
        <v>0</v>
      </c>
      <c r="D11" s="18">
        <v>0</v>
      </c>
      <c r="E11" s="19"/>
      <c r="F11" s="19"/>
      <c r="G11" s="18"/>
    </row>
    <row r="12" spans="1:7">
      <c r="A12" s="8">
        <v>3</v>
      </c>
      <c r="B12" s="10" t="s">
        <v>14</v>
      </c>
      <c r="C12" s="18">
        <f>+'60.CK-NSNN'!C30</f>
        <v>640000</v>
      </c>
      <c r="D12" s="18">
        <f>+'60.CK-NSNN'!D30</f>
        <v>386600</v>
      </c>
      <c r="E12" s="19">
        <f t="shared" si="0"/>
        <v>60.406249999999993</v>
      </c>
      <c r="F12" s="19">
        <f t="shared" si="1"/>
        <v>124.29948910530733</v>
      </c>
      <c r="G12" s="18">
        <f>+'60.CK-NSNN'!G30</f>
        <v>311023</v>
      </c>
    </row>
    <row r="13" spans="1:7">
      <c r="A13" s="8">
        <v>4</v>
      </c>
      <c r="B13" s="10" t="s">
        <v>15</v>
      </c>
      <c r="C13" s="18">
        <v>0</v>
      </c>
      <c r="D13" s="18">
        <v>0</v>
      </c>
      <c r="E13" s="19"/>
      <c r="F13" s="19"/>
      <c r="G13" s="18"/>
    </row>
    <row r="14" spans="1:7">
      <c r="A14" s="7" t="s">
        <v>16</v>
      </c>
      <c r="B14" s="9" t="s">
        <v>17</v>
      </c>
      <c r="C14" s="17"/>
      <c r="D14" s="17">
        <f>+THU!H50</f>
        <v>2711854</v>
      </c>
      <c r="E14" s="20"/>
      <c r="F14" s="20">
        <f t="shared" si="1"/>
        <v>121.87921622770708</v>
      </c>
      <c r="G14" s="17">
        <f>+THU!M50</f>
        <v>2225034</v>
      </c>
    </row>
    <row r="15" spans="1:7">
      <c r="A15" s="7" t="s">
        <v>7</v>
      </c>
      <c r="B15" s="9" t="s">
        <v>18</v>
      </c>
      <c r="C15" s="17">
        <f>+C16+C23</f>
        <v>11600780</v>
      </c>
      <c r="D15" s="17">
        <f>+D16+D23</f>
        <v>6048809</v>
      </c>
      <c r="E15" s="20">
        <f t="shared" si="0"/>
        <v>52.141399112818277</v>
      </c>
      <c r="F15" s="20">
        <f t="shared" si="1"/>
        <v>122.11756402390583</v>
      </c>
      <c r="G15" s="17">
        <f>+G16+G23</f>
        <v>4953267</v>
      </c>
    </row>
    <row r="16" spans="1:7">
      <c r="A16" s="7" t="s">
        <v>19</v>
      </c>
      <c r="B16" s="9" t="s">
        <v>20</v>
      </c>
      <c r="C16" s="17">
        <f>+C17+C18+C19+C20+C21+C22</f>
        <v>8944336</v>
      </c>
      <c r="D16" s="17">
        <f>+D17+D18+D19+D20+D21+D22</f>
        <v>5683499</v>
      </c>
      <c r="E16" s="20">
        <f t="shared" si="0"/>
        <v>63.542995254203326</v>
      </c>
      <c r="F16" s="20">
        <f t="shared" si="1"/>
        <v>120.07517402294053</v>
      </c>
      <c r="G16" s="17">
        <f>+G17+G18+G19+G20+G21+G22</f>
        <v>4733284</v>
      </c>
    </row>
    <row r="17" spans="1:7">
      <c r="A17" s="8">
        <v>1</v>
      </c>
      <c r="B17" s="10" t="s">
        <v>21</v>
      </c>
      <c r="C17" s="18">
        <f>+'61.CK-NSNN'!C11</f>
        <v>2264320</v>
      </c>
      <c r="D17" s="18">
        <f>+'61.CK-NSNN'!D11</f>
        <v>1461520</v>
      </c>
      <c r="E17" s="19">
        <f t="shared" si="0"/>
        <v>64.54564725833805</v>
      </c>
      <c r="F17" s="19">
        <f t="shared" si="1"/>
        <v>116.11280464794429</v>
      </c>
      <c r="G17" s="18">
        <f>+'61.CK-NSNN'!G11</f>
        <v>1258707</v>
      </c>
    </row>
    <row r="18" spans="1:7">
      <c r="A18" s="8">
        <v>2</v>
      </c>
      <c r="B18" s="10" t="s">
        <v>22</v>
      </c>
      <c r="C18" s="18">
        <f>+'61.CK-NSNN'!C15</f>
        <v>6488250</v>
      </c>
      <c r="D18" s="18">
        <f>+'61.CK-NSNN'!D15</f>
        <v>4219840</v>
      </c>
      <c r="E18" s="19">
        <f t="shared" si="0"/>
        <v>65.038184410280124</v>
      </c>
      <c r="F18" s="19">
        <f t="shared" si="1"/>
        <v>121.46982914707101</v>
      </c>
      <c r="G18" s="18">
        <f>+'61.CK-NSNN'!G15</f>
        <v>3473982</v>
      </c>
    </row>
    <row r="19" spans="1:7" ht="33">
      <c r="A19" s="8">
        <v>3</v>
      </c>
      <c r="B19" s="10" t="s">
        <v>23</v>
      </c>
      <c r="C19" s="18">
        <f>+CHI!B35</f>
        <v>3800</v>
      </c>
      <c r="D19" s="18">
        <f>+'61.CK-NSNN'!D27</f>
        <v>779</v>
      </c>
      <c r="E19" s="19">
        <f t="shared" si="0"/>
        <v>20.5</v>
      </c>
      <c r="F19" s="19">
        <f t="shared" si="1"/>
        <v>130.92436974789916</v>
      </c>
      <c r="G19" s="18">
        <f>+'61.CK-NSNN'!G27</f>
        <v>595</v>
      </c>
    </row>
    <row r="20" spans="1:7">
      <c r="A20" s="8">
        <v>4</v>
      </c>
      <c r="B20" s="10" t="s">
        <v>24</v>
      </c>
      <c r="C20" s="18">
        <f>+CHI!B32</f>
        <v>1360</v>
      </c>
      <c r="D20" s="18">
        <f>+'61.CK-NSNN'!D28</f>
        <v>1360</v>
      </c>
      <c r="E20" s="19">
        <f t="shared" si="0"/>
        <v>100</v>
      </c>
      <c r="F20" s="19"/>
      <c r="G20" s="18">
        <f>+'61.CK-NSNN'!G28</f>
        <v>0</v>
      </c>
    </row>
    <row r="21" spans="1:7">
      <c r="A21" s="8">
        <v>5</v>
      </c>
      <c r="B21" s="10" t="s">
        <v>25</v>
      </c>
      <c r="C21" s="18">
        <f>+CHI!B33</f>
        <v>186606</v>
      </c>
      <c r="D21" s="18">
        <v>0</v>
      </c>
      <c r="E21" s="19">
        <f t="shared" si="0"/>
        <v>0</v>
      </c>
      <c r="F21" s="19"/>
      <c r="G21" s="18"/>
    </row>
    <row r="22" spans="1:7">
      <c r="A22" s="8">
        <v>6</v>
      </c>
      <c r="B22" s="10" t="s">
        <v>87</v>
      </c>
      <c r="C22" s="18">
        <f>+CHI!B34</f>
        <v>0</v>
      </c>
      <c r="D22" s="18"/>
      <c r="E22" s="19"/>
      <c r="F22" s="19"/>
      <c r="G22" s="18"/>
    </row>
    <row r="23" spans="1:7" ht="33">
      <c r="A23" s="7" t="s">
        <v>16</v>
      </c>
      <c r="B23" s="9" t="s">
        <v>27</v>
      </c>
      <c r="C23" s="17">
        <f>+CHI!B36</f>
        <v>2656444</v>
      </c>
      <c r="D23" s="17">
        <f>+'61.CK-NSNN'!D31</f>
        <v>365310</v>
      </c>
      <c r="E23" s="20">
        <f t="shared" si="0"/>
        <v>13.751842688948082</v>
      </c>
      <c r="F23" s="20">
        <f t="shared" si="1"/>
        <v>166.06283212793716</v>
      </c>
      <c r="G23" s="17">
        <f>+'61.CK-NSNN'!G31</f>
        <v>219983</v>
      </c>
    </row>
    <row r="24" spans="1:7">
      <c r="A24" s="7" t="s">
        <v>28</v>
      </c>
      <c r="B24" s="9" t="s">
        <v>29</v>
      </c>
      <c r="C24" s="17">
        <v>116100</v>
      </c>
      <c r="D24" s="17"/>
      <c r="E24" s="20">
        <f t="shared" si="0"/>
        <v>0</v>
      </c>
      <c r="F24" s="20"/>
      <c r="G24" s="17"/>
    </row>
    <row r="25" spans="1:7">
      <c r="A25" s="7" t="s">
        <v>30</v>
      </c>
      <c r="B25" s="9" t="s">
        <v>31</v>
      </c>
      <c r="C25" s="17">
        <v>97400</v>
      </c>
      <c r="D25" s="17">
        <v>45574</v>
      </c>
      <c r="E25" s="20">
        <f t="shared" si="0"/>
        <v>46.790554414784395</v>
      </c>
      <c r="F25" s="20">
        <f t="shared" si="1"/>
        <v>56.561670017623555</v>
      </c>
      <c r="G25" s="17">
        <v>80574</v>
      </c>
    </row>
    <row r="26" spans="1:7">
      <c r="A26" s="11"/>
    </row>
    <row r="27" spans="1:7">
      <c r="C27" s="23"/>
    </row>
    <row r="28" spans="1:7">
      <c r="C28" s="23"/>
    </row>
    <row r="67" spans="1:1">
      <c r="A67" s="4"/>
    </row>
  </sheetData>
  <mergeCells count="7">
    <mergeCell ref="G5:G6"/>
    <mergeCell ref="A3:F3"/>
    <mergeCell ref="A5:A6"/>
    <mergeCell ref="B5:B6"/>
    <mergeCell ref="C5:C6"/>
    <mergeCell ref="D5:D6"/>
    <mergeCell ref="E5:F5"/>
  </mergeCells>
  <pageMargins left="0.51" right="0.1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G40"/>
  <sheetViews>
    <sheetView showZeros="0" workbookViewId="0">
      <selection sqref="A1:F40"/>
    </sheetView>
  </sheetViews>
  <sheetFormatPr defaultRowHeight="15"/>
  <cols>
    <col min="1" max="1" width="4.42578125" customWidth="1"/>
    <col min="2" max="2" width="54.42578125" customWidth="1"/>
    <col min="3" max="3" width="14.140625" customWidth="1"/>
    <col min="4" max="4" width="13.7109375" customWidth="1"/>
    <col min="5" max="6" width="12.85546875" bestFit="1" customWidth="1"/>
    <col min="7" max="7" width="14.5703125" hidden="1" customWidth="1"/>
  </cols>
  <sheetData>
    <row r="1" spans="1:7" s="2" customFormat="1" ht="16.5">
      <c r="A1" s="1" t="s">
        <v>85</v>
      </c>
      <c r="F1" s="3" t="s">
        <v>32</v>
      </c>
    </row>
    <row r="2" spans="1:7" s="2" customFormat="1" ht="16.5">
      <c r="A2" s="6"/>
    </row>
    <row r="3" spans="1:7" s="2" customFormat="1" ht="16.5">
      <c r="A3" s="173" t="s">
        <v>198</v>
      </c>
      <c r="B3" s="173"/>
      <c r="C3" s="173"/>
      <c r="D3" s="173"/>
      <c r="E3" s="173"/>
      <c r="F3" s="173"/>
    </row>
    <row r="4" spans="1:7" s="2" customFormat="1" ht="16.5">
      <c r="F4" s="6" t="s">
        <v>1</v>
      </c>
    </row>
    <row r="5" spans="1:7" s="2" customFormat="1" ht="51" customHeight="1">
      <c r="A5" s="172" t="s">
        <v>2</v>
      </c>
      <c r="B5" s="172" t="s">
        <v>3</v>
      </c>
      <c r="C5" s="172" t="s">
        <v>4</v>
      </c>
      <c r="D5" s="172" t="s">
        <v>199</v>
      </c>
      <c r="E5" s="172" t="s">
        <v>86</v>
      </c>
      <c r="F5" s="172"/>
      <c r="G5" s="172" t="s">
        <v>89</v>
      </c>
    </row>
    <row r="6" spans="1:7" s="2" customFormat="1" ht="49.5">
      <c r="A6" s="172"/>
      <c r="B6" s="172"/>
      <c r="C6" s="172"/>
      <c r="D6" s="172"/>
      <c r="E6" s="7" t="s">
        <v>4</v>
      </c>
      <c r="F6" s="7" t="s">
        <v>5</v>
      </c>
      <c r="G6" s="172"/>
    </row>
    <row r="7" spans="1:7" s="2" customFormat="1" ht="16.5">
      <c r="A7" s="8" t="s">
        <v>6</v>
      </c>
      <c r="B7" s="8" t="s">
        <v>7</v>
      </c>
      <c r="C7" s="8">
        <v>1</v>
      </c>
      <c r="D7" s="8">
        <v>2</v>
      </c>
      <c r="E7" s="8" t="s">
        <v>8</v>
      </c>
      <c r="F7" s="8">
        <v>4</v>
      </c>
      <c r="G7" s="8"/>
    </row>
    <row r="8" spans="1:7" s="2" customFormat="1" ht="16.5">
      <c r="A8" s="7" t="s">
        <v>6</v>
      </c>
      <c r="B8" s="9" t="s">
        <v>33</v>
      </c>
      <c r="C8" s="14">
        <f>+C9+C30</f>
        <v>7445000</v>
      </c>
      <c r="D8" s="14">
        <f>+D9+D30</f>
        <v>5905644</v>
      </c>
      <c r="E8" s="169">
        <f>+D8/C8*100</f>
        <v>79.32362659503022</v>
      </c>
      <c r="F8" s="169">
        <f>+D8/G8*100</f>
        <v>153.96927572460001</v>
      </c>
      <c r="G8" s="14">
        <f>+G9+G30</f>
        <v>3835599</v>
      </c>
    </row>
    <row r="9" spans="1:7" s="2" customFormat="1" ht="16.5">
      <c r="A9" s="7" t="s">
        <v>10</v>
      </c>
      <c r="B9" s="9" t="s">
        <v>12</v>
      </c>
      <c r="C9" s="14">
        <f>+C10+C11+C12+C13+C14+C15+C16+C17+C24+C25+C26+C27+C28</f>
        <v>6805000</v>
      </c>
      <c r="D9" s="14">
        <f>+D10+D11+D12+D13+D14+D15+D16+D17+D24+D25+D26+D27+D28</f>
        <v>5519044</v>
      </c>
      <c r="E9" s="169">
        <f t="shared" ref="E9:E16" si="0">+D9/C9*100</f>
        <v>81.10277736958119</v>
      </c>
      <c r="F9" s="169">
        <f t="shared" ref="F9:F18" si="1">+D9/G9*100</f>
        <v>156.58745903053304</v>
      </c>
      <c r="G9" s="14">
        <f>+G10+G11+G12+G13+G14+G15+G16+G17+G24+G25+G26+G27+G28</f>
        <v>3524576</v>
      </c>
    </row>
    <row r="10" spans="1:7" s="2" customFormat="1" ht="16.5">
      <c r="A10" s="8">
        <v>1</v>
      </c>
      <c r="B10" s="10" t="s">
        <v>34</v>
      </c>
      <c r="C10" s="15">
        <f>+THU!B16+THU!B21</f>
        <v>430000</v>
      </c>
      <c r="D10" s="15">
        <f>+THU!H16+THU!H21</f>
        <v>196363</v>
      </c>
      <c r="E10" s="170">
        <f t="shared" si="0"/>
        <v>45.665813953488374</v>
      </c>
      <c r="F10" s="170">
        <f t="shared" si="1"/>
        <v>103.09176055524638</v>
      </c>
      <c r="G10" s="15">
        <f>+THU!M16+THU!M21</f>
        <v>190474</v>
      </c>
    </row>
    <row r="11" spans="1:7" s="2" customFormat="1" ht="33">
      <c r="A11" s="8">
        <v>2</v>
      </c>
      <c r="B11" s="10" t="s">
        <v>35</v>
      </c>
      <c r="C11" s="15">
        <f>+THU!B25</f>
        <v>300000</v>
      </c>
      <c r="D11" s="15">
        <f>+THU!H25</f>
        <v>166721</v>
      </c>
      <c r="E11" s="170">
        <f t="shared" si="0"/>
        <v>55.573666666666668</v>
      </c>
      <c r="F11" s="170">
        <f t="shared" si="1"/>
        <v>150.20721840820224</v>
      </c>
      <c r="G11" s="15">
        <f>+THU!M25</f>
        <v>110994</v>
      </c>
    </row>
    <row r="12" spans="1:7" s="2" customFormat="1" ht="16.5">
      <c r="A12" s="8">
        <v>3</v>
      </c>
      <c r="B12" s="10" t="s">
        <v>36</v>
      </c>
      <c r="C12" s="15">
        <f>+THU!B30</f>
        <v>2185000</v>
      </c>
      <c r="D12" s="15">
        <f>+THU!H30</f>
        <v>951371</v>
      </c>
      <c r="E12" s="170">
        <f t="shared" si="0"/>
        <v>43.54100686498856</v>
      </c>
      <c r="F12" s="170">
        <f t="shared" si="1"/>
        <v>103.50112980029134</v>
      </c>
      <c r="G12" s="15">
        <f>+THU!M30</f>
        <v>919189</v>
      </c>
    </row>
    <row r="13" spans="1:7" s="2" customFormat="1" ht="16.5">
      <c r="A13" s="8">
        <v>4</v>
      </c>
      <c r="B13" s="10" t="s">
        <v>37</v>
      </c>
      <c r="C13" s="15">
        <f>+THU!B38</f>
        <v>330000</v>
      </c>
      <c r="D13" s="15">
        <f>+THU!H38</f>
        <v>205299</v>
      </c>
      <c r="E13" s="170">
        <f t="shared" si="0"/>
        <v>62.211818181818181</v>
      </c>
      <c r="F13" s="170">
        <f t="shared" si="1"/>
        <v>131.05753025892446</v>
      </c>
      <c r="G13" s="15">
        <f>+THU!M38</f>
        <v>156648</v>
      </c>
    </row>
    <row r="14" spans="1:7" s="2" customFormat="1" ht="16.5">
      <c r="A14" s="8">
        <v>5</v>
      </c>
      <c r="B14" s="10" t="s">
        <v>38</v>
      </c>
      <c r="C14" s="15">
        <f>+THU!B39</f>
        <v>820000</v>
      </c>
      <c r="D14" s="15">
        <f>+THU!H39</f>
        <v>363055</v>
      </c>
      <c r="E14" s="170">
        <f t="shared" si="0"/>
        <v>44.274999999999999</v>
      </c>
      <c r="F14" s="170">
        <f>+D14/G14*100</f>
        <v>121.73413001783821</v>
      </c>
      <c r="G14" s="15">
        <f>+THU!M39</f>
        <v>298236</v>
      </c>
    </row>
    <row r="15" spans="1:7" s="2" customFormat="1" ht="16.5">
      <c r="A15" s="8">
        <v>6</v>
      </c>
      <c r="B15" s="10" t="s">
        <v>39</v>
      </c>
      <c r="C15" s="15">
        <f>+THU!B35</f>
        <v>270000</v>
      </c>
      <c r="D15" s="15">
        <f>+THU!H35</f>
        <v>166536</v>
      </c>
      <c r="E15" s="170">
        <f t="shared" si="0"/>
        <v>61.68</v>
      </c>
      <c r="F15" s="170">
        <f t="shared" si="1"/>
        <v>132.70540986349837</v>
      </c>
      <c r="G15" s="15">
        <f>+THU!M35</f>
        <v>125493</v>
      </c>
    </row>
    <row r="16" spans="1:7" s="2" customFormat="1" ht="16.5">
      <c r="A16" s="8">
        <v>7</v>
      </c>
      <c r="B16" s="10" t="s">
        <v>40</v>
      </c>
      <c r="C16" s="15">
        <f>+THU!B40</f>
        <v>150000</v>
      </c>
      <c r="D16" s="15">
        <f>+THU!H40</f>
        <v>82928</v>
      </c>
      <c r="E16" s="170">
        <f t="shared" si="0"/>
        <v>55.285333333333334</v>
      </c>
      <c r="F16" s="170">
        <f t="shared" si="1"/>
        <v>131.38565860768719</v>
      </c>
      <c r="G16" s="15">
        <f>+THU!M40</f>
        <v>63118</v>
      </c>
    </row>
    <row r="17" spans="1:7" s="2" customFormat="1" ht="16.5">
      <c r="A17" s="8">
        <v>8</v>
      </c>
      <c r="B17" s="10" t="s">
        <v>41</v>
      </c>
      <c r="C17" s="15">
        <f>+C18+C19+C20+C22+C23</f>
        <v>1825000</v>
      </c>
      <c r="D17" s="15">
        <f>+D18+D19+D20+D22+D23</f>
        <v>3033900</v>
      </c>
      <c r="E17" s="170">
        <f>+D17/C17*100</f>
        <v>166.24109589041097</v>
      </c>
      <c r="F17" s="170">
        <f t="shared" si="1"/>
        <v>216.28384447581163</v>
      </c>
      <c r="G17" s="15">
        <f>+G18+G19+G20+G22+G23</f>
        <v>1402740</v>
      </c>
    </row>
    <row r="18" spans="1:7" s="2" customFormat="1" ht="16.5">
      <c r="A18" s="13" t="s">
        <v>42</v>
      </c>
      <c r="B18" s="12" t="s">
        <v>43</v>
      </c>
      <c r="C18" s="16">
        <v>0</v>
      </c>
      <c r="D18" s="16">
        <f>+THU!H36</f>
        <v>14</v>
      </c>
      <c r="E18" s="171"/>
      <c r="F18" s="171">
        <f t="shared" si="1"/>
        <v>1.3084112149532712</v>
      </c>
      <c r="G18" s="16">
        <f>+THU!M36</f>
        <v>1070</v>
      </c>
    </row>
    <row r="19" spans="1:7" s="2" customFormat="1" ht="16.5">
      <c r="A19" s="13" t="s">
        <v>42</v>
      </c>
      <c r="B19" s="12" t="s">
        <v>44</v>
      </c>
      <c r="C19" s="16">
        <f>+THU!B37</f>
        <v>15000</v>
      </c>
      <c r="D19" s="16">
        <f>+THU!H37</f>
        <v>10000</v>
      </c>
      <c r="E19" s="171">
        <f>+D19/C19*100</f>
        <v>66.666666666666657</v>
      </c>
      <c r="F19" s="171">
        <f>+D19/G19*100</f>
        <v>99.275290380224362</v>
      </c>
      <c r="G19" s="16">
        <f>+THU!M37</f>
        <v>10073</v>
      </c>
    </row>
    <row r="20" spans="1:7" s="2" customFormat="1" ht="16.5">
      <c r="A20" s="176" t="s">
        <v>42</v>
      </c>
      <c r="B20" s="177" t="s">
        <v>45</v>
      </c>
      <c r="C20" s="174">
        <f>+THU!B41</f>
        <v>1500000</v>
      </c>
      <c r="D20" s="174">
        <f>+THU!H41</f>
        <v>2850000</v>
      </c>
      <c r="E20" s="179">
        <f>+D20/C20*100</f>
        <v>190</v>
      </c>
      <c r="F20" s="179">
        <f>+D20/G20*100</f>
        <v>238.51448159505094</v>
      </c>
      <c r="G20" s="174">
        <f>+THU!M41</f>
        <v>1194896</v>
      </c>
    </row>
    <row r="21" spans="1:7" s="2" customFormat="1" ht="16.5">
      <c r="A21" s="176"/>
      <c r="B21" s="178"/>
      <c r="C21" s="175"/>
      <c r="D21" s="175"/>
      <c r="E21" s="180" t="e">
        <v>#DIV/0!</v>
      </c>
      <c r="F21" s="180"/>
      <c r="G21" s="175"/>
    </row>
    <row r="22" spans="1:7" s="2" customFormat="1" ht="16.5">
      <c r="A22" s="13" t="s">
        <v>42</v>
      </c>
      <c r="B22" s="12" t="s">
        <v>46</v>
      </c>
      <c r="C22" s="16">
        <f>+THU!B42</f>
        <v>310000</v>
      </c>
      <c r="D22" s="16">
        <f>+THU!H42</f>
        <v>171888</v>
      </c>
      <c r="E22" s="171">
        <f>+D22/C22*100</f>
        <v>55.447741935483876</v>
      </c>
      <c r="F22" s="171">
        <f>+D22/G22*100</f>
        <v>106.10828862975561</v>
      </c>
      <c r="G22" s="16">
        <f>+THU!M42</f>
        <v>161993</v>
      </c>
    </row>
    <row r="23" spans="1:7" s="2" customFormat="1" ht="33">
      <c r="A23" s="13" t="s">
        <v>42</v>
      </c>
      <c r="B23" s="12" t="s">
        <v>47</v>
      </c>
      <c r="C23" s="16">
        <f>+THU!B43</f>
        <v>0</v>
      </c>
      <c r="D23" s="16">
        <f>+THU!H43</f>
        <v>1998</v>
      </c>
      <c r="E23" s="171"/>
      <c r="F23" s="171">
        <f t="shared" ref="F23:F40" si="2">+D23/G23*100</f>
        <v>5.7565979025008644</v>
      </c>
      <c r="G23" s="16">
        <f>+THU!M43</f>
        <v>34708</v>
      </c>
    </row>
    <row r="24" spans="1:7" s="2" customFormat="1" ht="16.5">
      <c r="A24" s="8">
        <v>9</v>
      </c>
      <c r="B24" s="10" t="s">
        <v>48</v>
      </c>
      <c r="C24" s="15">
        <f>+THU!B46</f>
        <v>50000</v>
      </c>
      <c r="D24" s="15">
        <f>+THU!H46</f>
        <v>41000</v>
      </c>
      <c r="E24" s="170">
        <f>+D24/C24*100</f>
        <v>82</v>
      </c>
      <c r="F24" s="170">
        <f t="shared" si="2"/>
        <v>217.86492374727669</v>
      </c>
      <c r="G24" s="15">
        <f>+THU!M46</f>
        <v>18819</v>
      </c>
    </row>
    <row r="25" spans="1:7" s="2" customFormat="1" ht="49.5">
      <c r="A25" s="8">
        <v>10</v>
      </c>
      <c r="B25" s="10" t="s">
        <v>49</v>
      </c>
      <c r="C25" s="15">
        <f>+THU!B47</f>
        <v>25000</v>
      </c>
      <c r="D25" s="15">
        <f>+THU!H47</f>
        <v>17800</v>
      </c>
      <c r="E25" s="170">
        <f t="shared" ref="E25:E40" si="3">+D25/C25*100</f>
        <v>71.2</v>
      </c>
      <c r="F25" s="170">
        <f t="shared" si="2"/>
        <v>97.156268762622119</v>
      </c>
      <c r="G25" s="15">
        <f>+THU!M47</f>
        <v>18321</v>
      </c>
    </row>
    <row r="26" spans="1:7" s="2" customFormat="1" ht="16.5">
      <c r="A26" s="8">
        <v>11</v>
      </c>
      <c r="B26" s="10" t="s">
        <v>50</v>
      </c>
      <c r="C26" s="15">
        <f>+THU!B48</f>
        <v>105000</v>
      </c>
      <c r="D26" s="15">
        <f>+THU!H48</f>
        <v>67804</v>
      </c>
      <c r="E26" s="170">
        <f t="shared" si="3"/>
        <v>64.575238095238092</v>
      </c>
      <c r="F26" s="170">
        <f t="shared" si="2"/>
        <v>114.91813836819091</v>
      </c>
      <c r="G26" s="15">
        <f>+THU!M48</f>
        <v>59002</v>
      </c>
    </row>
    <row r="27" spans="1:7" s="2" customFormat="1" ht="33">
      <c r="A27" s="8">
        <v>12</v>
      </c>
      <c r="B27" s="10" t="s">
        <v>51</v>
      </c>
      <c r="C27" s="15">
        <f>+THU!B44</f>
        <v>60000</v>
      </c>
      <c r="D27" s="15">
        <f>+THU!H44</f>
        <v>28177</v>
      </c>
      <c r="E27" s="170">
        <f t="shared" si="3"/>
        <v>46.961666666666666</v>
      </c>
      <c r="F27" s="170">
        <f t="shared" si="2"/>
        <v>83.683288289626091</v>
      </c>
      <c r="G27" s="15">
        <f>+THU!M44</f>
        <v>33671</v>
      </c>
    </row>
    <row r="28" spans="1:7" s="2" customFormat="1" ht="16.5">
      <c r="A28" s="8">
        <v>13</v>
      </c>
      <c r="B28" s="10" t="s">
        <v>52</v>
      </c>
      <c r="C28" s="15">
        <f>+THU!B45</f>
        <v>255000</v>
      </c>
      <c r="D28" s="15">
        <f>+THU!H45</f>
        <v>198090</v>
      </c>
      <c r="E28" s="170">
        <f t="shared" si="3"/>
        <v>77.682352941176475</v>
      </c>
      <c r="F28" s="170">
        <f t="shared" si="2"/>
        <v>154.91393670183231</v>
      </c>
      <c r="G28" s="15">
        <f>+THU!M45</f>
        <v>127871</v>
      </c>
    </row>
    <row r="29" spans="1:7" s="2" customFormat="1" ht="16.5">
      <c r="A29" s="7" t="s">
        <v>16</v>
      </c>
      <c r="B29" s="9" t="s">
        <v>13</v>
      </c>
      <c r="C29" s="15"/>
      <c r="D29" s="15"/>
      <c r="E29" s="170"/>
      <c r="F29" s="170"/>
      <c r="G29" s="15"/>
    </row>
    <row r="30" spans="1:7" s="2" customFormat="1" ht="16.5">
      <c r="A30" s="7" t="s">
        <v>26</v>
      </c>
      <c r="B30" s="9" t="s">
        <v>53</v>
      </c>
      <c r="C30" s="14">
        <f>+C31+C32+C33</f>
        <v>640000</v>
      </c>
      <c r="D30" s="14">
        <f>+D31+D32+D33</f>
        <v>386600</v>
      </c>
      <c r="E30" s="169">
        <f t="shared" si="3"/>
        <v>60.406249999999993</v>
      </c>
      <c r="F30" s="169">
        <f t="shared" si="2"/>
        <v>124.29948910530733</v>
      </c>
      <c r="G30" s="14">
        <f>+G31+G32+G33+G35+G36</f>
        <v>311023</v>
      </c>
    </row>
    <row r="31" spans="1:7" s="2" customFormat="1" ht="16.5">
      <c r="A31" s="8">
        <v>1</v>
      </c>
      <c r="B31" s="10" t="s">
        <v>54</v>
      </c>
      <c r="C31" s="15">
        <f>+THU!B13</f>
        <v>430000</v>
      </c>
      <c r="D31" s="15">
        <f>+THU!H13</f>
        <v>295400</v>
      </c>
      <c r="E31" s="170">
        <f t="shared" si="3"/>
        <v>68.697674418604649</v>
      </c>
      <c r="F31" s="170">
        <f t="shared" si="2"/>
        <v>142.49054565099945</v>
      </c>
      <c r="G31" s="15">
        <f>+THU!M13</f>
        <v>207312</v>
      </c>
    </row>
    <row r="32" spans="1:7" s="2" customFormat="1" ht="16.5">
      <c r="A32" s="8">
        <v>2</v>
      </c>
      <c r="B32" s="10" t="s">
        <v>55</v>
      </c>
      <c r="C32" s="15">
        <v>115000</v>
      </c>
      <c r="D32" s="15">
        <v>74270</v>
      </c>
      <c r="E32" s="170">
        <f t="shared" si="3"/>
        <v>64.582608695652183</v>
      </c>
      <c r="F32" s="170">
        <f t="shared" si="2"/>
        <v>136.48057627990738</v>
      </c>
      <c r="G32" s="15">
        <v>54418</v>
      </c>
    </row>
    <row r="33" spans="1:7" s="2" customFormat="1" ht="16.5">
      <c r="A33" s="8">
        <v>3</v>
      </c>
      <c r="B33" s="10" t="s">
        <v>56</v>
      </c>
      <c r="C33" s="15">
        <f>+THU!B12-'60.CK-NSNN'!C32</f>
        <v>95000</v>
      </c>
      <c r="D33" s="15">
        <f>+THU!H12-'60.CK-NSNN'!D32</f>
        <v>16930</v>
      </c>
      <c r="E33" s="170">
        <f t="shared" si="3"/>
        <v>17.821052631578947</v>
      </c>
      <c r="F33" s="170">
        <f t="shared" si="2"/>
        <v>47.508137838141209</v>
      </c>
      <c r="G33" s="15">
        <v>35636</v>
      </c>
    </row>
    <row r="34" spans="1:7" s="2" customFormat="1" ht="33">
      <c r="A34" s="8">
        <v>4</v>
      </c>
      <c r="B34" s="10" t="s">
        <v>57</v>
      </c>
      <c r="C34" s="15"/>
      <c r="D34" s="15"/>
      <c r="E34" s="170"/>
      <c r="F34" s="170"/>
      <c r="G34" s="15"/>
    </row>
    <row r="35" spans="1:7" s="2" customFormat="1" ht="33">
      <c r="A35" s="8">
        <v>5</v>
      </c>
      <c r="B35" s="10" t="s">
        <v>58</v>
      </c>
      <c r="C35" s="15"/>
      <c r="D35" s="15"/>
      <c r="E35" s="170"/>
      <c r="F35" s="170"/>
      <c r="G35" s="15"/>
    </row>
    <row r="36" spans="1:7" s="2" customFormat="1" ht="16.5">
      <c r="A36" s="8">
        <v>6</v>
      </c>
      <c r="B36" s="10" t="s">
        <v>59</v>
      </c>
      <c r="C36" s="15"/>
      <c r="D36" s="15"/>
      <c r="E36" s="170"/>
      <c r="F36" s="170">
        <f t="shared" si="2"/>
        <v>0</v>
      </c>
      <c r="G36" s="15">
        <v>13657</v>
      </c>
    </row>
    <row r="37" spans="1:7" s="2" customFormat="1" ht="16.5">
      <c r="A37" s="7" t="s">
        <v>60</v>
      </c>
      <c r="B37" s="9" t="s">
        <v>15</v>
      </c>
      <c r="C37" s="15"/>
      <c r="D37" s="15"/>
      <c r="E37" s="170"/>
      <c r="F37" s="170"/>
      <c r="G37" s="15"/>
    </row>
    <row r="38" spans="1:7" s="2" customFormat="1" ht="16.5">
      <c r="A38" s="7" t="s">
        <v>7</v>
      </c>
      <c r="B38" s="9" t="s">
        <v>61</v>
      </c>
      <c r="C38" s="14">
        <f>+C39+C40</f>
        <v>6120001</v>
      </c>
      <c r="D38" s="14">
        <f>+THU!I14</f>
        <v>5224042</v>
      </c>
      <c r="E38" s="169">
        <f t="shared" si="3"/>
        <v>85.360149450955973</v>
      </c>
      <c r="F38" s="169">
        <f t="shared" si="2"/>
        <v>159.86213531743579</v>
      </c>
      <c r="G38" s="14">
        <v>3267842</v>
      </c>
    </row>
    <row r="39" spans="1:7" s="2" customFormat="1" ht="16.5">
      <c r="A39" s="8">
        <v>1</v>
      </c>
      <c r="B39" s="10" t="s">
        <v>62</v>
      </c>
      <c r="C39" s="15">
        <v>3368700</v>
      </c>
      <c r="D39" s="15">
        <f>+THU!I17+THU!I18+THU!I19+THU!I22+THU!I23+THU!I26+THU!I27+THU!I28+THU!I31+THU!I32+THU!I33+THU!I38+THU!I39</f>
        <v>1581782</v>
      </c>
      <c r="E39" s="170">
        <f t="shared" si="3"/>
        <v>46.955264642146822</v>
      </c>
      <c r="F39" s="170">
        <f t="shared" si="2"/>
        <v>130.2785313889342</v>
      </c>
      <c r="G39" s="15">
        <v>1214154</v>
      </c>
    </row>
    <row r="40" spans="1:7" s="2" customFormat="1" ht="16.5">
      <c r="A40" s="8">
        <v>2</v>
      </c>
      <c r="B40" s="10" t="s">
        <v>63</v>
      </c>
      <c r="C40" s="15">
        <f>2646301+105000</f>
        <v>2751301</v>
      </c>
      <c r="D40" s="15">
        <f>+D38-D39</f>
        <v>3642260</v>
      </c>
      <c r="E40" s="170">
        <f t="shared" si="3"/>
        <v>132.38318889863376</v>
      </c>
      <c r="F40" s="170">
        <f t="shared" si="2"/>
        <v>177.35215865311577</v>
      </c>
      <c r="G40" s="15">
        <f>+G38-G39</f>
        <v>2053688</v>
      </c>
    </row>
  </sheetData>
  <mergeCells count="14">
    <mergeCell ref="G5:G6"/>
    <mergeCell ref="G20:G21"/>
    <mergeCell ref="A3:F3"/>
    <mergeCell ref="A20:A21"/>
    <mergeCell ref="B20:B21"/>
    <mergeCell ref="C20:C21"/>
    <mergeCell ref="D20:D21"/>
    <mergeCell ref="E20:E21"/>
    <mergeCell ref="F20:F21"/>
    <mergeCell ref="A5:A6"/>
    <mergeCell ref="B5:B6"/>
    <mergeCell ref="C5:C6"/>
    <mergeCell ref="D5:D6"/>
    <mergeCell ref="E5:F5"/>
  </mergeCells>
  <pageMargins left="0.47" right="0.17" top="0.75" bottom="0.4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34"/>
  <sheetViews>
    <sheetView showZeros="0" workbookViewId="0">
      <selection sqref="A1:F33"/>
    </sheetView>
  </sheetViews>
  <sheetFormatPr defaultColWidth="9" defaultRowHeight="16.5"/>
  <cols>
    <col min="1" max="1" width="6" style="2" customWidth="1"/>
    <col min="2" max="2" width="54.140625" style="2" customWidth="1"/>
    <col min="3" max="3" width="16.85546875" style="2" customWidth="1"/>
    <col min="4" max="4" width="16.28515625" style="2" customWidth="1"/>
    <col min="5" max="5" width="10" style="2" customWidth="1"/>
    <col min="6" max="6" width="11.42578125" style="2" customWidth="1"/>
    <col min="7" max="7" width="13.85546875" style="2" hidden="1" customWidth="1"/>
    <col min="8" max="8" width="9" style="2"/>
    <col min="9" max="9" width="0" style="2" hidden="1" customWidth="1"/>
    <col min="10" max="16384" width="9" style="2"/>
  </cols>
  <sheetData>
    <row r="1" spans="1:7">
      <c r="A1" s="1" t="s">
        <v>85</v>
      </c>
      <c r="F1" s="3" t="s">
        <v>64</v>
      </c>
    </row>
    <row r="2" spans="1:7">
      <c r="A2" s="4"/>
    </row>
    <row r="3" spans="1:7">
      <c r="A3" s="173" t="s">
        <v>200</v>
      </c>
      <c r="B3" s="173"/>
      <c r="C3" s="173"/>
      <c r="D3" s="173"/>
      <c r="E3" s="173"/>
      <c r="F3" s="173"/>
    </row>
    <row r="4" spans="1:7">
      <c r="A4" s="5"/>
      <c r="B4" s="5"/>
      <c r="C4" s="5"/>
      <c r="D4" s="5"/>
      <c r="E4" s="5"/>
      <c r="F4" s="5"/>
    </row>
    <row r="5" spans="1:7">
      <c r="F5" s="6" t="s">
        <v>1</v>
      </c>
    </row>
    <row r="6" spans="1:7" ht="39" customHeight="1">
      <c r="A6" s="172" t="s">
        <v>2</v>
      </c>
      <c r="B6" s="172" t="s">
        <v>3</v>
      </c>
      <c r="C6" s="172" t="s">
        <v>4</v>
      </c>
      <c r="D6" s="172" t="s">
        <v>199</v>
      </c>
      <c r="E6" s="172" t="s">
        <v>86</v>
      </c>
      <c r="F6" s="172"/>
      <c r="G6" s="172" t="s">
        <v>89</v>
      </c>
    </row>
    <row r="7" spans="1:7" ht="66" customHeight="1">
      <c r="A7" s="172"/>
      <c r="B7" s="172"/>
      <c r="C7" s="172"/>
      <c r="D7" s="172"/>
      <c r="E7" s="7" t="s">
        <v>4</v>
      </c>
      <c r="F7" s="21" t="s">
        <v>5</v>
      </c>
      <c r="G7" s="172"/>
    </row>
    <row r="8" spans="1:7">
      <c r="A8" s="8" t="s">
        <v>6</v>
      </c>
      <c r="B8" s="8" t="s">
        <v>7</v>
      </c>
      <c r="C8" s="8">
        <v>1</v>
      </c>
      <c r="D8" s="8">
        <v>2</v>
      </c>
      <c r="E8" s="8" t="s">
        <v>8</v>
      </c>
      <c r="F8" s="8">
        <v>4</v>
      </c>
      <c r="G8" s="8"/>
    </row>
    <row r="9" spans="1:7">
      <c r="A9" s="7"/>
      <c r="B9" s="9" t="s">
        <v>18</v>
      </c>
      <c r="C9" s="17">
        <f>+C10+C31</f>
        <v>11600780</v>
      </c>
      <c r="D9" s="17">
        <f>+D10+D31</f>
        <v>6048809</v>
      </c>
      <c r="E9" s="169">
        <f>+D9/C9*100</f>
        <v>52.141399112818277</v>
      </c>
      <c r="F9" s="169">
        <f>+D9/G9*100</f>
        <v>122.11756402390583</v>
      </c>
      <c r="G9" s="17">
        <f>+G10+G31</f>
        <v>4953267</v>
      </c>
    </row>
    <row r="10" spans="1:7">
      <c r="A10" s="7" t="s">
        <v>6</v>
      </c>
      <c r="B10" s="9" t="s">
        <v>65</v>
      </c>
      <c r="C10" s="17">
        <f>+C11+C15+C27+C28+C29+C30</f>
        <v>8944336</v>
      </c>
      <c r="D10" s="17">
        <f>+D11+D15+D27+D28+D29+D30</f>
        <v>5683499</v>
      </c>
      <c r="E10" s="169">
        <f t="shared" ref="E10:E33" si="0">+D10/C10*100</f>
        <v>63.542995254203326</v>
      </c>
      <c r="F10" s="169">
        <f t="shared" ref="F10:F33" si="1">+D10/G10*100</f>
        <v>120.07517402294053</v>
      </c>
      <c r="G10" s="17">
        <f>+G11+G15+G27+G28+G29+G30</f>
        <v>4733284</v>
      </c>
    </row>
    <row r="11" spans="1:7">
      <c r="A11" s="7" t="s">
        <v>10</v>
      </c>
      <c r="B11" s="9" t="s">
        <v>21</v>
      </c>
      <c r="C11" s="17">
        <f>+C12+C14</f>
        <v>2264320</v>
      </c>
      <c r="D11" s="17">
        <f>+D12+D14</f>
        <v>1461520</v>
      </c>
      <c r="E11" s="169">
        <f t="shared" si="0"/>
        <v>64.54564725833805</v>
      </c>
      <c r="F11" s="169">
        <f t="shared" si="1"/>
        <v>116.11280464794429</v>
      </c>
      <c r="G11" s="17">
        <f>+G12+G14</f>
        <v>1258707</v>
      </c>
    </row>
    <row r="12" spans="1:7">
      <c r="A12" s="8">
        <v>1</v>
      </c>
      <c r="B12" s="10" t="s">
        <v>66</v>
      </c>
      <c r="C12" s="18">
        <f>+CHI!B13+CHI!B14+CHI!B15+CHI!B16</f>
        <v>2205740</v>
      </c>
      <c r="D12" s="18">
        <f>+CHI!E13+CHI!E14+CHI!E15</f>
        <v>1422770</v>
      </c>
      <c r="E12" s="170">
        <f t="shared" si="0"/>
        <v>64.503069264736553</v>
      </c>
      <c r="F12" s="170">
        <f t="shared" si="1"/>
        <v>185.0331695986745</v>
      </c>
      <c r="G12" s="18">
        <f>+CHI!K13+CHI!K14+CHI!K15</f>
        <v>768927</v>
      </c>
    </row>
    <row r="13" spans="1:7" ht="66">
      <c r="A13" s="8">
        <v>2</v>
      </c>
      <c r="B13" s="10" t="s">
        <v>67</v>
      </c>
      <c r="C13" s="18"/>
      <c r="D13" s="18"/>
      <c r="E13" s="170"/>
      <c r="F13" s="170"/>
      <c r="G13" s="18"/>
    </row>
    <row r="14" spans="1:7">
      <c r="A14" s="8">
        <v>3</v>
      </c>
      <c r="B14" s="10" t="s">
        <v>68</v>
      </c>
      <c r="C14" s="18">
        <f>+CHI!B17</f>
        <v>58580</v>
      </c>
      <c r="D14" s="18">
        <f>+CHI!E17</f>
        <v>38750</v>
      </c>
      <c r="E14" s="170">
        <f t="shared" si="0"/>
        <v>66.148856264936839</v>
      </c>
      <c r="F14" s="170">
        <f t="shared" si="1"/>
        <v>7.9117154640859164</v>
      </c>
      <c r="G14" s="18">
        <f>+CHI!K17</f>
        <v>489780</v>
      </c>
    </row>
    <row r="15" spans="1:7">
      <c r="A15" s="7" t="s">
        <v>16</v>
      </c>
      <c r="B15" s="9" t="s">
        <v>22</v>
      </c>
      <c r="C15" s="17">
        <f>+CHI!B18</f>
        <v>6488250</v>
      </c>
      <c r="D15" s="17">
        <f>+CHI!E18</f>
        <v>4219840</v>
      </c>
      <c r="E15" s="169">
        <f t="shared" si="0"/>
        <v>65.038184410280124</v>
      </c>
      <c r="F15" s="169">
        <f t="shared" si="1"/>
        <v>121.46982914707101</v>
      </c>
      <c r="G15" s="17">
        <f>+CHI!K18</f>
        <v>3473982</v>
      </c>
    </row>
    <row r="16" spans="1:7">
      <c r="A16" s="8"/>
      <c r="B16" s="10" t="s">
        <v>69</v>
      </c>
      <c r="C16" s="18"/>
      <c r="D16" s="18"/>
      <c r="E16" s="170"/>
      <c r="F16" s="170"/>
      <c r="G16" s="18"/>
    </row>
    <row r="17" spans="1:9">
      <c r="A17" s="8">
        <v>1</v>
      </c>
      <c r="B17" s="10" t="s">
        <v>70</v>
      </c>
      <c r="C17" s="18">
        <f>+CHI!B21</f>
        <v>3066727</v>
      </c>
      <c r="D17" s="18">
        <f>+CHI!E21</f>
        <v>1578190</v>
      </c>
      <c r="E17" s="170">
        <f t="shared" si="0"/>
        <v>51.461704938196327</v>
      </c>
      <c r="F17" s="170">
        <f t="shared" si="1"/>
        <v>126.17172478688099</v>
      </c>
      <c r="G17" s="18">
        <f>+CHI!K21</f>
        <v>1250827</v>
      </c>
    </row>
    <row r="18" spans="1:9">
      <c r="A18" s="8">
        <v>2</v>
      </c>
      <c r="B18" s="10" t="s">
        <v>71</v>
      </c>
      <c r="C18" s="18">
        <f>+CHI!B23</f>
        <v>55963</v>
      </c>
      <c r="D18" s="18">
        <f>+CHI!E23</f>
        <v>47590</v>
      </c>
      <c r="E18" s="170">
        <f t="shared" si="0"/>
        <v>85.03832889587764</v>
      </c>
      <c r="F18" s="170">
        <f t="shared" si="1"/>
        <v>113.50951676763823</v>
      </c>
      <c r="G18" s="18">
        <f>+CHI!K23</f>
        <v>41926</v>
      </c>
    </row>
    <row r="19" spans="1:9">
      <c r="A19" s="8">
        <v>3</v>
      </c>
      <c r="B19" s="10" t="s">
        <v>72</v>
      </c>
      <c r="C19" s="18">
        <f>+CHI!B22</f>
        <v>902689</v>
      </c>
      <c r="D19" s="18">
        <f>+CHI!E22</f>
        <v>550890</v>
      </c>
      <c r="E19" s="170">
        <f t="shared" si="0"/>
        <v>61.0276629049429</v>
      </c>
      <c r="F19" s="170">
        <f t="shared" si="1"/>
        <v>149.91019919451398</v>
      </c>
      <c r="G19" s="18">
        <f>+CHI!K22</f>
        <v>367480</v>
      </c>
    </row>
    <row r="20" spans="1:9">
      <c r="A20" s="8">
        <v>4</v>
      </c>
      <c r="B20" s="10" t="s">
        <v>73</v>
      </c>
      <c r="C20" s="18">
        <f>+CHI!B24</f>
        <v>97221</v>
      </c>
      <c r="D20" s="18">
        <f>+CHI!E24</f>
        <v>46100</v>
      </c>
      <c r="E20" s="170">
        <f t="shared" si="0"/>
        <v>47.417738965861282</v>
      </c>
      <c r="F20" s="170">
        <f t="shared" si="1"/>
        <v>109.96350452019179</v>
      </c>
      <c r="G20" s="18">
        <f>+CHI!K24</f>
        <v>41923</v>
      </c>
    </row>
    <row r="21" spans="1:9">
      <c r="A21" s="8">
        <v>5</v>
      </c>
      <c r="B21" s="10" t="s">
        <v>74</v>
      </c>
      <c r="C21" s="18">
        <f>+CHI!B25</f>
        <v>36984</v>
      </c>
      <c r="D21" s="18">
        <f>+CHI!E25</f>
        <v>20680</v>
      </c>
      <c r="E21" s="170">
        <f t="shared" si="0"/>
        <v>55.916071814838851</v>
      </c>
      <c r="F21" s="170">
        <f t="shared" si="1"/>
        <v>105.16145436053903</v>
      </c>
      <c r="G21" s="18">
        <f>+CHI!K25</f>
        <v>19665</v>
      </c>
    </row>
    <row r="22" spans="1:9">
      <c r="A22" s="8">
        <v>6</v>
      </c>
      <c r="B22" s="10" t="s">
        <v>75</v>
      </c>
      <c r="C22" s="18">
        <f>+CHI!B26</f>
        <v>50431</v>
      </c>
      <c r="D22" s="18">
        <f>+CHI!E26</f>
        <v>26160</v>
      </c>
      <c r="E22" s="170">
        <f t="shared" si="0"/>
        <v>51.87285598143999</v>
      </c>
      <c r="F22" s="170">
        <f t="shared" si="1"/>
        <v>131.31870890015563</v>
      </c>
      <c r="G22" s="18">
        <f>+CHI!K26</f>
        <v>19921</v>
      </c>
    </row>
    <row r="23" spans="1:9">
      <c r="A23" s="8">
        <v>7</v>
      </c>
      <c r="B23" s="10" t="s">
        <v>76</v>
      </c>
      <c r="C23" s="18">
        <f>+CHI!B20</f>
        <v>39113</v>
      </c>
      <c r="D23" s="18">
        <f>+CHI!E20</f>
        <v>44340</v>
      </c>
      <c r="E23" s="170">
        <f t="shared" si="0"/>
        <v>113.36384322348067</v>
      </c>
      <c r="F23" s="170">
        <f t="shared" si="1"/>
        <v>103.05636257989541</v>
      </c>
      <c r="G23" s="18">
        <f>+CHI!K20</f>
        <v>43025</v>
      </c>
    </row>
    <row r="24" spans="1:9">
      <c r="A24" s="8">
        <v>8</v>
      </c>
      <c r="B24" s="10" t="s">
        <v>77</v>
      </c>
      <c r="C24" s="18">
        <f>+CHI!B19</f>
        <v>612490</v>
      </c>
      <c r="D24" s="18">
        <f>+CHI!E19</f>
        <v>821320</v>
      </c>
      <c r="E24" s="170">
        <f t="shared" si="0"/>
        <v>134.09525053470261</v>
      </c>
      <c r="F24" s="170">
        <f t="shared" si="1"/>
        <v>124.92109918156086</v>
      </c>
      <c r="G24" s="18">
        <f>+CHI!K19</f>
        <v>657471</v>
      </c>
    </row>
    <row r="25" spans="1:9" ht="33">
      <c r="A25" s="8">
        <v>9</v>
      </c>
      <c r="B25" s="10" t="s">
        <v>78</v>
      </c>
      <c r="C25" s="18">
        <f>+CHI!B28</f>
        <v>1199764</v>
      </c>
      <c r="D25" s="18">
        <f>+CHI!E28</f>
        <v>652500</v>
      </c>
      <c r="E25" s="170">
        <f t="shared" si="0"/>
        <v>54.385695853517859</v>
      </c>
      <c r="F25" s="170">
        <f t="shared" si="1"/>
        <v>109.86772094777537</v>
      </c>
      <c r="G25" s="18">
        <f>+CHI!K28</f>
        <v>593896</v>
      </c>
    </row>
    <row r="26" spans="1:9">
      <c r="A26" s="8">
        <v>10</v>
      </c>
      <c r="B26" s="10" t="s">
        <v>79</v>
      </c>
      <c r="C26" s="18">
        <f>+CHI!B27</f>
        <v>186350</v>
      </c>
      <c r="D26" s="18">
        <f>+CHI!E27</f>
        <v>315270</v>
      </c>
      <c r="E26" s="170">
        <f t="shared" si="0"/>
        <v>169.18164743761739</v>
      </c>
      <c r="F26" s="170">
        <f t="shared" si="1"/>
        <v>114.21915644405156</v>
      </c>
      <c r="G26" s="18">
        <f>+CHI!K27</f>
        <v>276022</v>
      </c>
    </row>
    <row r="27" spans="1:9" ht="33">
      <c r="A27" s="7" t="s">
        <v>26</v>
      </c>
      <c r="B27" s="9" t="s">
        <v>23</v>
      </c>
      <c r="C27" s="17">
        <f>+CHI!B35</f>
        <v>3800</v>
      </c>
      <c r="D27" s="17">
        <f>+CHI!E35</f>
        <v>779</v>
      </c>
      <c r="E27" s="169">
        <f t="shared" si="0"/>
        <v>20.5</v>
      </c>
      <c r="F27" s="169">
        <f t="shared" si="1"/>
        <v>130.92436974789916</v>
      </c>
      <c r="G27" s="17">
        <f>+CHI!K35</f>
        <v>595</v>
      </c>
    </row>
    <row r="28" spans="1:9">
      <c r="A28" s="7" t="s">
        <v>60</v>
      </c>
      <c r="B28" s="9" t="s">
        <v>24</v>
      </c>
      <c r="C28" s="17">
        <f>+CHI!B32</f>
        <v>1360</v>
      </c>
      <c r="D28" s="17">
        <f>+CHI!E32</f>
        <v>1360</v>
      </c>
      <c r="E28" s="169">
        <f t="shared" si="0"/>
        <v>100</v>
      </c>
      <c r="F28" s="169"/>
      <c r="G28" s="17">
        <f>+CHI!K32</f>
        <v>0</v>
      </c>
    </row>
    <row r="29" spans="1:9">
      <c r="A29" s="7" t="s">
        <v>80</v>
      </c>
      <c r="B29" s="9" t="s">
        <v>25</v>
      </c>
      <c r="C29" s="17">
        <f>+CHI!B33</f>
        <v>186606</v>
      </c>
      <c r="D29" s="17">
        <v>0</v>
      </c>
      <c r="E29" s="169">
        <f t="shared" si="0"/>
        <v>0</v>
      </c>
      <c r="F29" s="169"/>
      <c r="G29" s="17"/>
      <c r="I29" s="2" t="s">
        <v>84</v>
      </c>
    </row>
    <row r="30" spans="1:9">
      <c r="A30" s="22" t="s">
        <v>88</v>
      </c>
      <c r="B30" s="9" t="s">
        <v>87</v>
      </c>
      <c r="C30" s="17">
        <f>+CHI!B34</f>
        <v>0</v>
      </c>
      <c r="D30" s="17">
        <v>0</v>
      </c>
      <c r="E30" s="169"/>
      <c r="F30" s="169"/>
      <c r="G30" s="17"/>
    </row>
    <row r="31" spans="1:9" ht="33">
      <c r="A31" s="7" t="s">
        <v>7</v>
      </c>
      <c r="B31" s="9" t="s">
        <v>81</v>
      </c>
      <c r="C31" s="17">
        <f>+C32+C33+C34</f>
        <v>2656444</v>
      </c>
      <c r="D31" s="17">
        <f>+D32+D33</f>
        <v>365310</v>
      </c>
      <c r="E31" s="169">
        <f t="shared" si="0"/>
        <v>13.751842688948082</v>
      </c>
      <c r="F31" s="169">
        <f t="shared" si="1"/>
        <v>166.06283212793716</v>
      </c>
      <c r="G31" s="17">
        <f>+G32+G33</f>
        <v>219983</v>
      </c>
      <c r="I31" s="2">
        <v>312710</v>
      </c>
    </row>
    <row r="32" spans="1:9">
      <c r="A32" s="8">
        <v>1</v>
      </c>
      <c r="B32" s="10" t="s">
        <v>82</v>
      </c>
      <c r="C32" s="18">
        <v>471267</v>
      </c>
      <c r="D32" s="18">
        <v>19320</v>
      </c>
      <c r="E32" s="170">
        <f t="shared" si="0"/>
        <v>4.0995868584051074</v>
      </c>
      <c r="F32" s="170">
        <f t="shared" si="1"/>
        <v>87.019187460589137</v>
      </c>
      <c r="G32" s="18">
        <v>22202</v>
      </c>
      <c r="I32" s="2">
        <v>86504</v>
      </c>
    </row>
    <row r="33" spans="1:9" ht="49.5">
      <c r="A33" s="8">
        <v>2</v>
      </c>
      <c r="B33" s="10" t="s">
        <v>201</v>
      </c>
      <c r="C33" s="18">
        <f>622461+1562716</f>
        <v>2185177</v>
      </c>
      <c r="D33" s="18">
        <v>345990</v>
      </c>
      <c r="E33" s="170">
        <f t="shared" si="0"/>
        <v>15.83349998649995</v>
      </c>
      <c r="F33" s="170">
        <f t="shared" si="1"/>
        <v>174.93591396544664</v>
      </c>
      <c r="G33" s="18">
        <v>197781</v>
      </c>
      <c r="I33" s="2">
        <v>226206</v>
      </c>
    </row>
    <row r="34" spans="1:9" ht="33" hidden="1">
      <c r="A34" s="8">
        <v>3</v>
      </c>
      <c r="B34" s="10" t="s">
        <v>83</v>
      </c>
      <c r="C34" s="18"/>
      <c r="D34" s="18"/>
      <c r="E34" s="19"/>
      <c r="F34" s="19"/>
    </row>
  </sheetData>
  <mergeCells count="7">
    <mergeCell ref="G6:G7"/>
    <mergeCell ref="A3:F3"/>
    <mergeCell ref="A6:A7"/>
    <mergeCell ref="B6:B7"/>
    <mergeCell ref="C6:C7"/>
    <mergeCell ref="D6:D7"/>
    <mergeCell ref="E6:F6"/>
  </mergeCells>
  <pageMargins left="0.49" right="0.1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V52"/>
  <sheetViews>
    <sheetView showZeros="0" topLeftCell="A28" zoomScale="75" zoomScaleNormal="75" workbookViewId="0">
      <selection activeCell="K34" sqref="K1:P1048576"/>
    </sheetView>
  </sheetViews>
  <sheetFormatPr defaultRowHeight="16.5"/>
  <cols>
    <col min="1" max="1" width="60" style="70" customWidth="1"/>
    <col min="2" max="3" width="13.5703125" style="70" customWidth="1"/>
    <col min="4" max="5" width="13.5703125" style="70" hidden="1" customWidth="1"/>
    <col min="6" max="7" width="12.28515625" style="70" hidden="1" customWidth="1"/>
    <col min="8" max="9" width="13.5703125" style="71" customWidth="1"/>
    <col min="10" max="10" width="7" style="71" bestFit="1" customWidth="1"/>
    <col min="11" max="11" width="7.85546875" style="71" bestFit="1" customWidth="1"/>
    <col min="12" max="12" width="11.85546875" style="70" customWidth="1"/>
    <col min="13" max="13" width="12.85546875" style="74" customWidth="1"/>
    <col min="14" max="14" width="12.140625" style="74" customWidth="1"/>
    <col min="15" max="15" width="12.85546875" style="74" customWidth="1"/>
    <col min="16" max="16" width="11.42578125" style="70" customWidth="1"/>
    <col min="17" max="17" width="58.28515625" style="70" customWidth="1"/>
    <col min="18" max="18" width="16.28515625" style="70" customWidth="1"/>
    <col min="19" max="21" width="11.42578125" style="70" customWidth="1"/>
    <col min="22" max="22" width="9.140625" style="70" customWidth="1"/>
    <col min="23" max="256" width="9.140625" style="70"/>
    <col min="257" max="257" width="60" style="70" customWidth="1"/>
    <col min="258" max="259" width="13.5703125" style="70" customWidth="1"/>
    <col min="260" max="263" width="0" style="70" hidden="1" customWidth="1"/>
    <col min="264" max="265" width="13.5703125" style="70" customWidth="1"/>
    <col min="266" max="266" width="7" style="70" bestFit="1" customWidth="1"/>
    <col min="267" max="267" width="7.85546875" style="70" bestFit="1" customWidth="1"/>
    <col min="268" max="278" width="0" style="70" hidden="1" customWidth="1"/>
    <col min="279" max="512" width="9.140625" style="70"/>
    <col min="513" max="513" width="60" style="70" customWidth="1"/>
    <col min="514" max="515" width="13.5703125" style="70" customWidth="1"/>
    <col min="516" max="519" width="0" style="70" hidden="1" customWidth="1"/>
    <col min="520" max="521" width="13.5703125" style="70" customWidth="1"/>
    <col min="522" max="522" width="7" style="70" bestFit="1" customWidth="1"/>
    <col min="523" max="523" width="7.85546875" style="70" bestFit="1" customWidth="1"/>
    <col min="524" max="534" width="0" style="70" hidden="1" customWidth="1"/>
    <col min="535" max="768" width="9.140625" style="70"/>
    <col min="769" max="769" width="60" style="70" customWidth="1"/>
    <col min="770" max="771" width="13.5703125" style="70" customWidth="1"/>
    <col min="772" max="775" width="0" style="70" hidden="1" customWidth="1"/>
    <col min="776" max="777" width="13.5703125" style="70" customWidth="1"/>
    <col min="778" max="778" width="7" style="70" bestFit="1" customWidth="1"/>
    <col min="779" max="779" width="7.85546875" style="70" bestFit="1" customWidth="1"/>
    <col min="780" max="790" width="0" style="70" hidden="1" customWidth="1"/>
    <col min="791" max="1024" width="9.140625" style="70"/>
    <col min="1025" max="1025" width="60" style="70" customWidth="1"/>
    <col min="1026" max="1027" width="13.5703125" style="70" customWidth="1"/>
    <col min="1028" max="1031" width="0" style="70" hidden="1" customWidth="1"/>
    <col min="1032" max="1033" width="13.5703125" style="70" customWidth="1"/>
    <col min="1034" max="1034" width="7" style="70" bestFit="1" customWidth="1"/>
    <col min="1035" max="1035" width="7.85546875" style="70" bestFit="1" customWidth="1"/>
    <col min="1036" max="1046" width="0" style="70" hidden="1" customWidth="1"/>
    <col min="1047" max="1280" width="9.140625" style="70"/>
    <col min="1281" max="1281" width="60" style="70" customWidth="1"/>
    <col min="1282" max="1283" width="13.5703125" style="70" customWidth="1"/>
    <col min="1284" max="1287" width="0" style="70" hidden="1" customWidth="1"/>
    <col min="1288" max="1289" width="13.5703125" style="70" customWidth="1"/>
    <col min="1290" max="1290" width="7" style="70" bestFit="1" customWidth="1"/>
    <col min="1291" max="1291" width="7.85546875" style="70" bestFit="1" customWidth="1"/>
    <col min="1292" max="1302" width="0" style="70" hidden="1" customWidth="1"/>
    <col min="1303" max="1536" width="9.140625" style="70"/>
    <col min="1537" max="1537" width="60" style="70" customWidth="1"/>
    <col min="1538" max="1539" width="13.5703125" style="70" customWidth="1"/>
    <col min="1540" max="1543" width="0" style="70" hidden="1" customWidth="1"/>
    <col min="1544" max="1545" width="13.5703125" style="70" customWidth="1"/>
    <col min="1546" max="1546" width="7" style="70" bestFit="1" customWidth="1"/>
    <col min="1547" max="1547" width="7.85546875" style="70" bestFit="1" customWidth="1"/>
    <col min="1548" max="1558" width="0" style="70" hidden="1" customWidth="1"/>
    <col min="1559" max="1792" width="9.140625" style="70"/>
    <col min="1793" max="1793" width="60" style="70" customWidth="1"/>
    <col min="1794" max="1795" width="13.5703125" style="70" customWidth="1"/>
    <col min="1796" max="1799" width="0" style="70" hidden="1" customWidth="1"/>
    <col min="1800" max="1801" width="13.5703125" style="70" customWidth="1"/>
    <col min="1802" max="1802" width="7" style="70" bestFit="1" customWidth="1"/>
    <col min="1803" max="1803" width="7.85546875" style="70" bestFit="1" customWidth="1"/>
    <col min="1804" max="1814" width="0" style="70" hidden="1" customWidth="1"/>
    <col min="1815" max="2048" width="9.140625" style="70"/>
    <col min="2049" max="2049" width="60" style="70" customWidth="1"/>
    <col min="2050" max="2051" width="13.5703125" style="70" customWidth="1"/>
    <col min="2052" max="2055" width="0" style="70" hidden="1" customWidth="1"/>
    <col min="2056" max="2057" width="13.5703125" style="70" customWidth="1"/>
    <col min="2058" max="2058" width="7" style="70" bestFit="1" customWidth="1"/>
    <col min="2059" max="2059" width="7.85546875" style="70" bestFit="1" customWidth="1"/>
    <col min="2060" max="2070" width="0" style="70" hidden="1" customWidth="1"/>
    <col min="2071" max="2304" width="9.140625" style="70"/>
    <col min="2305" max="2305" width="60" style="70" customWidth="1"/>
    <col min="2306" max="2307" width="13.5703125" style="70" customWidth="1"/>
    <col min="2308" max="2311" width="0" style="70" hidden="1" customWidth="1"/>
    <col min="2312" max="2313" width="13.5703125" style="70" customWidth="1"/>
    <col min="2314" max="2314" width="7" style="70" bestFit="1" customWidth="1"/>
    <col min="2315" max="2315" width="7.85546875" style="70" bestFit="1" customWidth="1"/>
    <col min="2316" max="2326" width="0" style="70" hidden="1" customWidth="1"/>
    <col min="2327" max="2560" width="9.140625" style="70"/>
    <col min="2561" max="2561" width="60" style="70" customWidth="1"/>
    <col min="2562" max="2563" width="13.5703125" style="70" customWidth="1"/>
    <col min="2564" max="2567" width="0" style="70" hidden="1" customWidth="1"/>
    <col min="2568" max="2569" width="13.5703125" style="70" customWidth="1"/>
    <col min="2570" max="2570" width="7" style="70" bestFit="1" customWidth="1"/>
    <col min="2571" max="2571" width="7.85546875" style="70" bestFit="1" customWidth="1"/>
    <col min="2572" max="2582" width="0" style="70" hidden="1" customWidth="1"/>
    <col min="2583" max="2816" width="9.140625" style="70"/>
    <col min="2817" max="2817" width="60" style="70" customWidth="1"/>
    <col min="2818" max="2819" width="13.5703125" style="70" customWidth="1"/>
    <col min="2820" max="2823" width="0" style="70" hidden="1" customWidth="1"/>
    <col min="2824" max="2825" width="13.5703125" style="70" customWidth="1"/>
    <col min="2826" max="2826" width="7" style="70" bestFit="1" customWidth="1"/>
    <col min="2827" max="2827" width="7.85546875" style="70" bestFit="1" customWidth="1"/>
    <col min="2828" max="2838" width="0" style="70" hidden="1" customWidth="1"/>
    <col min="2839" max="3072" width="9.140625" style="70"/>
    <col min="3073" max="3073" width="60" style="70" customWidth="1"/>
    <col min="3074" max="3075" width="13.5703125" style="70" customWidth="1"/>
    <col min="3076" max="3079" width="0" style="70" hidden="1" customWidth="1"/>
    <col min="3080" max="3081" width="13.5703125" style="70" customWidth="1"/>
    <col min="3082" max="3082" width="7" style="70" bestFit="1" customWidth="1"/>
    <col min="3083" max="3083" width="7.85546875" style="70" bestFit="1" customWidth="1"/>
    <col min="3084" max="3094" width="0" style="70" hidden="1" customWidth="1"/>
    <col min="3095" max="3328" width="9.140625" style="70"/>
    <col min="3329" max="3329" width="60" style="70" customWidth="1"/>
    <col min="3330" max="3331" width="13.5703125" style="70" customWidth="1"/>
    <col min="3332" max="3335" width="0" style="70" hidden="1" customWidth="1"/>
    <col min="3336" max="3337" width="13.5703125" style="70" customWidth="1"/>
    <col min="3338" max="3338" width="7" style="70" bestFit="1" customWidth="1"/>
    <col min="3339" max="3339" width="7.85546875" style="70" bestFit="1" customWidth="1"/>
    <col min="3340" max="3350" width="0" style="70" hidden="1" customWidth="1"/>
    <col min="3351" max="3584" width="9.140625" style="70"/>
    <col min="3585" max="3585" width="60" style="70" customWidth="1"/>
    <col min="3586" max="3587" width="13.5703125" style="70" customWidth="1"/>
    <col min="3588" max="3591" width="0" style="70" hidden="1" customWidth="1"/>
    <col min="3592" max="3593" width="13.5703125" style="70" customWidth="1"/>
    <col min="3594" max="3594" width="7" style="70" bestFit="1" customWidth="1"/>
    <col min="3595" max="3595" width="7.85546875" style="70" bestFit="1" customWidth="1"/>
    <col min="3596" max="3606" width="0" style="70" hidden="1" customWidth="1"/>
    <col min="3607" max="3840" width="9.140625" style="70"/>
    <col min="3841" max="3841" width="60" style="70" customWidth="1"/>
    <col min="3842" max="3843" width="13.5703125" style="70" customWidth="1"/>
    <col min="3844" max="3847" width="0" style="70" hidden="1" customWidth="1"/>
    <col min="3848" max="3849" width="13.5703125" style="70" customWidth="1"/>
    <col min="3850" max="3850" width="7" style="70" bestFit="1" customWidth="1"/>
    <col min="3851" max="3851" width="7.85546875" style="70" bestFit="1" customWidth="1"/>
    <col min="3852" max="3862" width="0" style="70" hidden="1" customWidth="1"/>
    <col min="3863" max="4096" width="9.140625" style="70"/>
    <col min="4097" max="4097" width="60" style="70" customWidth="1"/>
    <col min="4098" max="4099" width="13.5703125" style="70" customWidth="1"/>
    <col min="4100" max="4103" width="0" style="70" hidden="1" customWidth="1"/>
    <col min="4104" max="4105" width="13.5703125" style="70" customWidth="1"/>
    <col min="4106" max="4106" width="7" style="70" bestFit="1" customWidth="1"/>
    <col min="4107" max="4107" width="7.85546875" style="70" bestFit="1" customWidth="1"/>
    <col min="4108" max="4118" width="0" style="70" hidden="1" customWidth="1"/>
    <col min="4119" max="4352" width="9.140625" style="70"/>
    <col min="4353" max="4353" width="60" style="70" customWidth="1"/>
    <col min="4354" max="4355" width="13.5703125" style="70" customWidth="1"/>
    <col min="4356" max="4359" width="0" style="70" hidden="1" customWidth="1"/>
    <col min="4360" max="4361" width="13.5703125" style="70" customWidth="1"/>
    <col min="4362" max="4362" width="7" style="70" bestFit="1" customWidth="1"/>
    <col min="4363" max="4363" width="7.85546875" style="70" bestFit="1" customWidth="1"/>
    <col min="4364" max="4374" width="0" style="70" hidden="1" customWidth="1"/>
    <col min="4375" max="4608" width="9.140625" style="70"/>
    <col min="4609" max="4609" width="60" style="70" customWidth="1"/>
    <col min="4610" max="4611" width="13.5703125" style="70" customWidth="1"/>
    <col min="4612" max="4615" width="0" style="70" hidden="1" customWidth="1"/>
    <col min="4616" max="4617" width="13.5703125" style="70" customWidth="1"/>
    <col min="4618" max="4618" width="7" style="70" bestFit="1" customWidth="1"/>
    <col min="4619" max="4619" width="7.85546875" style="70" bestFit="1" customWidth="1"/>
    <col min="4620" max="4630" width="0" style="70" hidden="1" customWidth="1"/>
    <col min="4631" max="4864" width="9.140625" style="70"/>
    <col min="4865" max="4865" width="60" style="70" customWidth="1"/>
    <col min="4866" max="4867" width="13.5703125" style="70" customWidth="1"/>
    <col min="4868" max="4871" width="0" style="70" hidden="1" customWidth="1"/>
    <col min="4872" max="4873" width="13.5703125" style="70" customWidth="1"/>
    <col min="4874" max="4874" width="7" style="70" bestFit="1" customWidth="1"/>
    <col min="4875" max="4875" width="7.85546875" style="70" bestFit="1" customWidth="1"/>
    <col min="4876" max="4886" width="0" style="70" hidden="1" customWidth="1"/>
    <col min="4887" max="5120" width="9.140625" style="70"/>
    <col min="5121" max="5121" width="60" style="70" customWidth="1"/>
    <col min="5122" max="5123" width="13.5703125" style="70" customWidth="1"/>
    <col min="5124" max="5127" width="0" style="70" hidden="1" customWidth="1"/>
    <col min="5128" max="5129" width="13.5703125" style="70" customWidth="1"/>
    <col min="5130" max="5130" width="7" style="70" bestFit="1" customWidth="1"/>
    <col min="5131" max="5131" width="7.85546875" style="70" bestFit="1" customWidth="1"/>
    <col min="5132" max="5142" width="0" style="70" hidden="1" customWidth="1"/>
    <col min="5143" max="5376" width="9.140625" style="70"/>
    <col min="5377" max="5377" width="60" style="70" customWidth="1"/>
    <col min="5378" max="5379" width="13.5703125" style="70" customWidth="1"/>
    <col min="5380" max="5383" width="0" style="70" hidden="1" customWidth="1"/>
    <col min="5384" max="5385" width="13.5703125" style="70" customWidth="1"/>
    <col min="5386" max="5386" width="7" style="70" bestFit="1" customWidth="1"/>
    <col min="5387" max="5387" width="7.85546875" style="70" bestFit="1" customWidth="1"/>
    <col min="5388" max="5398" width="0" style="70" hidden="1" customWidth="1"/>
    <col min="5399" max="5632" width="9.140625" style="70"/>
    <col min="5633" max="5633" width="60" style="70" customWidth="1"/>
    <col min="5634" max="5635" width="13.5703125" style="70" customWidth="1"/>
    <col min="5636" max="5639" width="0" style="70" hidden="1" customWidth="1"/>
    <col min="5640" max="5641" width="13.5703125" style="70" customWidth="1"/>
    <col min="5642" max="5642" width="7" style="70" bestFit="1" customWidth="1"/>
    <col min="5643" max="5643" width="7.85546875" style="70" bestFit="1" customWidth="1"/>
    <col min="5644" max="5654" width="0" style="70" hidden="1" customWidth="1"/>
    <col min="5655" max="5888" width="9.140625" style="70"/>
    <col min="5889" max="5889" width="60" style="70" customWidth="1"/>
    <col min="5890" max="5891" width="13.5703125" style="70" customWidth="1"/>
    <col min="5892" max="5895" width="0" style="70" hidden="1" customWidth="1"/>
    <col min="5896" max="5897" width="13.5703125" style="70" customWidth="1"/>
    <col min="5898" max="5898" width="7" style="70" bestFit="1" customWidth="1"/>
    <col min="5899" max="5899" width="7.85546875" style="70" bestFit="1" customWidth="1"/>
    <col min="5900" max="5910" width="0" style="70" hidden="1" customWidth="1"/>
    <col min="5911" max="6144" width="9.140625" style="70"/>
    <col min="6145" max="6145" width="60" style="70" customWidth="1"/>
    <col min="6146" max="6147" width="13.5703125" style="70" customWidth="1"/>
    <col min="6148" max="6151" width="0" style="70" hidden="1" customWidth="1"/>
    <col min="6152" max="6153" width="13.5703125" style="70" customWidth="1"/>
    <col min="6154" max="6154" width="7" style="70" bestFit="1" customWidth="1"/>
    <col min="6155" max="6155" width="7.85546875" style="70" bestFit="1" customWidth="1"/>
    <col min="6156" max="6166" width="0" style="70" hidden="1" customWidth="1"/>
    <col min="6167" max="6400" width="9.140625" style="70"/>
    <col min="6401" max="6401" width="60" style="70" customWidth="1"/>
    <col min="6402" max="6403" width="13.5703125" style="70" customWidth="1"/>
    <col min="6404" max="6407" width="0" style="70" hidden="1" customWidth="1"/>
    <col min="6408" max="6409" width="13.5703125" style="70" customWidth="1"/>
    <col min="6410" max="6410" width="7" style="70" bestFit="1" customWidth="1"/>
    <col min="6411" max="6411" width="7.85546875" style="70" bestFit="1" customWidth="1"/>
    <col min="6412" max="6422" width="0" style="70" hidden="1" customWidth="1"/>
    <col min="6423" max="6656" width="9.140625" style="70"/>
    <col min="6657" max="6657" width="60" style="70" customWidth="1"/>
    <col min="6658" max="6659" width="13.5703125" style="70" customWidth="1"/>
    <col min="6660" max="6663" width="0" style="70" hidden="1" customWidth="1"/>
    <col min="6664" max="6665" width="13.5703125" style="70" customWidth="1"/>
    <col min="6666" max="6666" width="7" style="70" bestFit="1" customWidth="1"/>
    <col min="6667" max="6667" width="7.85546875" style="70" bestFit="1" customWidth="1"/>
    <col min="6668" max="6678" width="0" style="70" hidden="1" customWidth="1"/>
    <col min="6679" max="6912" width="9.140625" style="70"/>
    <col min="6913" max="6913" width="60" style="70" customWidth="1"/>
    <col min="6914" max="6915" width="13.5703125" style="70" customWidth="1"/>
    <col min="6916" max="6919" width="0" style="70" hidden="1" customWidth="1"/>
    <col min="6920" max="6921" width="13.5703125" style="70" customWidth="1"/>
    <col min="6922" max="6922" width="7" style="70" bestFit="1" customWidth="1"/>
    <col min="6923" max="6923" width="7.85546875" style="70" bestFit="1" customWidth="1"/>
    <col min="6924" max="6934" width="0" style="70" hidden="1" customWidth="1"/>
    <col min="6935" max="7168" width="9.140625" style="70"/>
    <col min="7169" max="7169" width="60" style="70" customWidth="1"/>
    <col min="7170" max="7171" width="13.5703125" style="70" customWidth="1"/>
    <col min="7172" max="7175" width="0" style="70" hidden="1" customWidth="1"/>
    <col min="7176" max="7177" width="13.5703125" style="70" customWidth="1"/>
    <col min="7178" max="7178" width="7" style="70" bestFit="1" customWidth="1"/>
    <col min="7179" max="7179" width="7.85546875" style="70" bestFit="1" customWidth="1"/>
    <col min="7180" max="7190" width="0" style="70" hidden="1" customWidth="1"/>
    <col min="7191" max="7424" width="9.140625" style="70"/>
    <col min="7425" max="7425" width="60" style="70" customWidth="1"/>
    <col min="7426" max="7427" width="13.5703125" style="70" customWidth="1"/>
    <col min="7428" max="7431" width="0" style="70" hidden="1" customWidth="1"/>
    <col min="7432" max="7433" width="13.5703125" style="70" customWidth="1"/>
    <col min="7434" max="7434" width="7" style="70" bestFit="1" customWidth="1"/>
    <col min="7435" max="7435" width="7.85546875" style="70" bestFit="1" customWidth="1"/>
    <col min="7436" max="7446" width="0" style="70" hidden="1" customWidth="1"/>
    <col min="7447" max="7680" width="9.140625" style="70"/>
    <col min="7681" max="7681" width="60" style="70" customWidth="1"/>
    <col min="7682" max="7683" width="13.5703125" style="70" customWidth="1"/>
    <col min="7684" max="7687" width="0" style="70" hidden="1" customWidth="1"/>
    <col min="7688" max="7689" width="13.5703125" style="70" customWidth="1"/>
    <col min="7690" max="7690" width="7" style="70" bestFit="1" customWidth="1"/>
    <col min="7691" max="7691" width="7.85546875" style="70" bestFit="1" customWidth="1"/>
    <col min="7692" max="7702" width="0" style="70" hidden="1" customWidth="1"/>
    <col min="7703" max="7936" width="9.140625" style="70"/>
    <col min="7937" max="7937" width="60" style="70" customWidth="1"/>
    <col min="7938" max="7939" width="13.5703125" style="70" customWidth="1"/>
    <col min="7940" max="7943" width="0" style="70" hidden="1" customWidth="1"/>
    <col min="7944" max="7945" width="13.5703125" style="70" customWidth="1"/>
    <col min="7946" max="7946" width="7" style="70" bestFit="1" customWidth="1"/>
    <col min="7947" max="7947" width="7.85546875" style="70" bestFit="1" customWidth="1"/>
    <col min="7948" max="7958" width="0" style="70" hidden="1" customWidth="1"/>
    <col min="7959" max="8192" width="9.140625" style="70"/>
    <col min="8193" max="8193" width="60" style="70" customWidth="1"/>
    <col min="8194" max="8195" width="13.5703125" style="70" customWidth="1"/>
    <col min="8196" max="8199" width="0" style="70" hidden="1" customWidth="1"/>
    <col min="8200" max="8201" width="13.5703125" style="70" customWidth="1"/>
    <col min="8202" max="8202" width="7" style="70" bestFit="1" customWidth="1"/>
    <col min="8203" max="8203" width="7.85546875" style="70" bestFit="1" customWidth="1"/>
    <col min="8204" max="8214" width="0" style="70" hidden="1" customWidth="1"/>
    <col min="8215" max="8448" width="9.140625" style="70"/>
    <col min="8449" max="8449" width="60" style="70" customWidth="1"/>
    <col min="8450" max="8451" width="13.5703125" style="70" customWidth="1"/>
    <col min="8452" max="8455" width="0" style="70" hidden="1" customWidth="1"/>
    <col min="8456" max="8457" width="13.5703125" style="70" customWidth="1"/>
    <col min="8458" max="8458" width="7" style="70" bestFit="1" customWidth="1"/>
    <col min="8459" max="8459" width="7.85546875" style="70" bestFit="1" customWidth="1"/>
    <col min="8460" max="8470" width="0" style="70" hidden="1" customWidth="1"/>
    <col min="8471" max="8704" width="9.140625" style="70"/>
    <col min="8705" max="8705" width="60" style="70" customWidth="1"/>
    <col min="8706" max="8707" width="13.5703125" style="70" customWidth="1"/>
    <col min="8708" max="8711" width="0" style="70" hidden="1" customWidth="1"/>
    <col min="8712" max="8713" width="13.5703125" style="70" customWidth="1"/>
    <col min="8714" max="8714" width="7" style="70" bestFit="1" customWidth="1"/>
    <col min="8715" max="8715" width="7.85546875" style="70" bestFit="1" customWidth="1"/>
    <col min="8716" max="8726" width="0" style="70" hidden="1" customWidth="1"/>
    <col min="8727" max="8960" width="9.140625" style="70"/>
    <col min="8961" max="8961" width="60" style="70" customWidth="1"/>
    <col min="8962" max="8963" width="13.5703125" style="70" customWidth="1"/>
    <col min="8964" max="8967" width="0" style="70" hidden="1" customWidth="1"/>
    <col min="8968" max="8969" width="13.5703125" style="70" customWidth="1"/>
    <col min="8970" max="8970" width="7" style="70" bestFit="1" customWidth="1"/>
    <col min="8971" max="8971" width="7.85546875" style="70" bestFit="1" customWidth="1"/>
    <col min="8972" max="8982" width="0" style="70" hidden="1" customWidth="1"/>
    <col min="8983" max="9216" width="9.140625" style="70"/>
    <col min="9217" max="9217" width="60" style="70" customWidth="1"/>
    <col min="9218" max="9219" width="13.5703125" style="70" customWidth="1"/>
    <col min="9220" max="9223" width="0" style="70" hidden="1" customWidth="1"/>
    <col min="9224" max="9225" width="13.5703125" style="70" customWidth="1"/>
    <col min="9226" max="9226" width="7" style="70" bestFit="1" customWidth="1"/>
    <col min="9227" max="9227" width="7.85546875" style="70" bestFit="1" customWidth="1"/>
    <col min="9228" max="9238" width="0" style="70" hidden="1" customWidth="1"/>
    <col min="9239" max="9472" width="9.140625" style="70"/>
    <col min="9473" max="9473" width="60" style="70" customWidth="1"/>
    <col min="9474" max="9475" width="13.5703125" style="70" customWidth="1"/>
    <col min="9476" max="9479" width="0" style="70" hidden="1" customWidth="1"/>
    <col min="9480" max="9481" width="13.5703125" style="70" customWidth="1"/>
    <col min="9482" max="9482" width="7" style="70" bestFit="1" customWidth="1"/>
    <col min="9483" max="9483" width="7.85546875" style="70" bestFit="1" customWidth="1"/>
    <col min="9484" max="9494" width="0" style="70" hidden="1" customWidth="1"/>
    <col min="9495" max="9728" width="9.140625" style="70"/>
    <col min="9729" max="9729" width="60" style="70" customWidth="1"/>
    <col min="9730" max="9731" width="13.5703125" style="70" customWidth="1"/>
    <col min="9732" max="9735" width="0" style="70" hidden="1" customWidth="1"/>
    <col min="9736" max="9737" width="13.5703125" style="70" customWidth="1"/>
    <col min="9738" max="9738" width="7" style="70" bestFit="1" customWidth="1"/>
    <col min="9739" max="9739" width="7.85546875" style="70" bestFit="1" customWidth="1"/>
    <col min="9740" max="9750" width="0" style="70" hidden="1" customWidth="1"/>
    <col min="9751" max="9984" width="9.140625" style="70"/>
    <col min="9985" max="9985" width="60" style="70" customWidth="1"/>
    <col min="9986" max="9987" width="13.5703125" style="70" customWidth="1"/>
    <col min="9988" max="9991" width="0" style="70" hidden="1" customWidth="1"/>
    <col min="9992" max="9993" width="13.5703125" style="70" customWidth="1"/>
    <col min="9994" max="9994" width="7" style="70" bestFit="1" customWidth="1"/>
    <col min="9995" max="9995" width="7.85546875" style="70" bestFit="1" customWidth="1"/>
    <col min="9996" max="10006" width="0" style="70" hidden="1" customWidth="1"/>
    <col min="10007" max="10240" width="9.140625" style="70"/>
    <col min="10241" max="10241" width="60" style="70" customWidth="1"/>
    <col min="10242" max="10243" width="13.5703125" style="70" customWidth="1"/>
    <col min="10244" max="10247" width="0" style="70" hidden="1" customWidth="1"/>
    <col min="10248" max="10249" width="13.5703125" style="70" customWidth="1"/>
    <col min="10250" max="10250" width="7" style="70" bestFit="1" customWidth="1"/>
    <col min="10251" max="10251" width="7.85546875" style="70" bestFit="1" customWidth="1"/>
    <col min="10252" max="10262" width="0" style="70" hidden="1" customWidth="1"/>
    <col min="10263" max="10496" width="9.140625" style="70"/>
    <col min="10497" max="10497" width="60" style="70" customWidth="1"/>
    <col min="10498" max="10499" width="13.5703125" style="70" customWidth="1"/>
    <col min="10500" max="10503" width="0" style="70" hidden="1" customWidth="1"/>
    <col min="10504" max="10505" width="13.5703125" style="70" customWidth="1"/>
    <col min="10506" max="10506" width="7" style="70" bestFit="1" customWidth="1"/>
    <col min="10507" max="10507" width="7.85546875" style="70" bestFit="1" customWidth="1"/>
    <col min="10508" max="10518" width="0" style="70" hidden="1" customWidth="1"/>
    <col min="10519" max="10752" width="9.140625" style="70"/>
    <col min="10753" max="10753" width="60" style="70" customWidth="1"/>
    <col min="10754" max="10755" width="13.5703125" style="70" customWidth="1"/>
    <col min="10756" max="10759" width="0" style="70" hidden="1" customWidth="1"/>
    <col min="10760" max="10761" width="13.5703125" style="70" customWidth="1"/>
    <col min="10762" max="10762" width="7" style="70" bestFit="1" customWidth="1"/>
    <col min="10763" max="10763" width="7.85546875" style="70" bestFit="1" customWidth="1"/>
    <col min="10764" max="10774" width="0" style="70" hidden="1" customWidth="1"/>
    <col min="10775" max="11008" width="9.140625" style="70"/>
    <col min="11009" max="11009" width="60" style="70" customWidth="1"/>
    <col min="11010" max="11011" width="13.5703125" style="70" customWidth="1"/>
    <col min="11012" max="11015" width="0" style="70" hidden="1" customWidth="1"/>
    <col min="11016" max="11017" width="13.5703125" style="70" customWidth="1"/>
    <col min="11018" max="11018" width="7" style="70" bestFit="1" customWidth="1"/>
    <col min="11019" max="11019" width="7.85546875" style="70" bestFit="1" customWidth="1"/>
    <col min="11020" max="11030" width="0" style="70" hidden="1" customWidth="1"/>
    <col min="11031" max="11264" width="9.140625" style="70"/>
    <col min="11265" max="11265" width="60" style="70" customWidth="1"/>
    <col min="11266" max="11267" width="13.5703125" style="70" customWidth="1"/>
    <col min="11268" max="11271" width="0" style="70" hidden="1" customWidth="1"/>
    <col min="11272" max="11273" width="13.5703125" style="70" customWidth="1"/>
    <col min="11274" max="11274" width="7" style="70" bestFit="1" customWidth="1"/>
    <col min="11275" max="11275" width="7.85546875" style="70" bestFit="1" customWidth="1"/>
    <col min="11276" max="11286" width="0" style="70" hidden="1" customWidth="1"/>
    <col min="11287" max="11520" width="9.140625" style="70"/>
    <col min="11521" max="11521" width="60" style="70" customWidth="1"/>
    <col min="11522" max="11523" width="13.5703125" style="70" customWidth="1"/>
    <col min="11524" max="11527" width="0" style="70" hidden="1" customWidth="1"/>
    <col min="11528" max="11529" width="13.5703125" style="70" customWidth="1"/>
    <col min="11530" max="11530" width="7" style="70" bestFit="1" customWidth="1"/>
    <col min="11531" max="11531" width="7.85546875" style="70" bestFit="1" customWidth="1"/>
    <col min="11532" max="11542" width="0" style="70" hidden="1" customWidth="1"/>
    <col min="11543" max="11776" width="9.140625" style="70"/>
    <col min="11777" max="11777" width="60" style="70" customWidth="1"/>
    <col min="11778" max="11779" width="13.5703125" style="70" customWidth="1"/>
    <col min="11780" max="11783" width="0" style="70" hidden="1" customWidth="1"/>
    <col min="11784" max="11785" width="13.5703125" style="70" customWidth="1"/>
    <col min="11786" max="11786" width="7" style="70" bestFit="1" customWidth="1"/>
    <col min="11787" max="11787" width="7.85546875" style="70" bestFit="1" customWidth="1"/>
    <col min="11788" max="11798" width="0" style="70" hidden="1" customWidth="1"/>
    <col min="11799" max="12032" width="9.140625" style="70"/>
    <col min="12033" max="12033" width="60" style="70" customWidth="1"/>
    <col min="12034" max="12035" width="13.5703125" style="70" customWidth="1"/>
    <col min="12036" max="12039" width="0" style="70" hidden="1" customWidth="1"/>
    <col min="12040" max="12041" width="13.5703125" style="70" customWidth="1"/>
    <col min="12042" max="12042" width="7" style="70" bestFit="1" customWidth="1"/>
    <col min="12043" max="12043" width="7.85546875" style="70" bestFit="1" customWidth="1"/>
    <col min="12044" max="12054" width="0" style="70" hidden="1" customWidth="1"/>
    <col min="12055" max="12288" width="9.140625" style="70"/>
    <col min="12289" max="12289" width="60" style="70" customWidth="1"/>
    <col min="12290" max="12291" width="13.5703125" style="70" customWidth="1"/>
    <col min="12292" max="12295" width="0" style="70" hidden="1" customWidth="1"/>
    <col min="12296" max="12297" width="13.5703125" style="70" customWidth="1"/>
    <col min="12298" max="12298" width="7" style="70" bestFit="1" customWidth="1"/>
    <col min="12299" max="12299" width="7.85546875" style="70" bestFit="1" customWidth="1"/>
    <col min="12300" max="12310" width="0" style="70" hidden="1" customWidth="1"/>
    <col min="12311" max="12544" width="9.140625" style="70"/>
    <col min="12545" max="12545" width="60" style="70" customWidth="1"/>
    <col min="12546" max="12547" width="13.5703125" style="70" customWidth="1"/>
    <col min="12548" max="12551" width="0" style="70" hidden="1" customWidth="1"/>
    <col min="12552" max="12553" width="13.5703125" style="70" customWidth="1"/>
    <col min="12554" max="12554" width="7" style="70" bestFit="1" customWidth="1"/>
    <col min="12555" max="12555" width="7.85546875" style="70" bestFit="1" customWidth="1"/>
    <col min="12556" max="12566" width="0" style="70" hidden="1" customWidth="1"/>
    <col min="12567" max="12800" width="9.140625" style="70"/>
    <col min="12801" max="12801" width="60" style="70" customWidth="1"/>
    <col min="12802" max="12803" width="13.5703125" style="70" customWidth="1"/>
    <col min="12804" max="12807" width="0" style="70" hidden="1" customWidth="1"/>
    <col min="12808" max="12809" width="13.5703125" style="70" customWidth="1"/>
    <col min="12810" max="12810" width="7" style="70" bestFit="1" customWidth="1"/>
    <col min="12811" max="12811" width="7.85546875" style="70" bestFit="1" customWidth="1"/>
    <col min="12812" max="12822" width="0" style="70" hidden="1" customWidth="1"/>
    <col min="12823" max="13056" width="9.140625" style="70"/>
    <col min="13057" max="13057" width="60" style="70" customWidth="1"/>
    <col min="13058" max="13059" width="13.5703125" style="70" customWidth="1"/>
    <col min="13060" max="13063" width="0" style="70" hidden="1" customWidth="1"/>
    <col min="13064" max="13065" width="13.5703125" style="70" customWidth="1"/>
    <col min="13066" max="13066" width="7" style="70" bestFit="1" customWidth="1"/>
    <col min="13067" max="13067" width="7.85546875" style="70" bestFit="1" customWidth="1"/>
    <col min="13068" max="13078" width="0" style="70" hidden="1" customWidth="1"/>
    <col min="13079" max="13312" width="9.140625" style="70"/>
    <col min="13313" max="13313" width="60" style="70" customWidth="1"/>
    <col min="13314" max="13315" width="13.5703125" style="70" customWidth="1"/>
    <col min="13316" max="13319" width="0" style="70" hidden="1" customWidth="1"/>
    <col min="13320" max="13321" width="13.5703125" style="70" customWidth="1"/>
    <col min="13322" max="13322" width="7" style="70" bestFit="1" customWidth="1"/>
    <col min="13323" max="13323" width="7.85546875" style="70" bestFit="1" customWidth="1"/>
    <col min="13324" max="13334" width="0" style="70" hidden="1" customWidth="1"/>
    <col min="13335" max="13568" width="9.140625" style="70"/>
    <col min="13569" max="13569" width="60" style="70" customWidth="1"/>
    <col min="13570" max="13571" width="13.5703125" style="70" customWidth="1"/>
    <col min="13572" max="13575" width="0" style="70" hidden="1" customWidth="1"/>
    <col min="13576" max="13577" width="13.5703125" style="70" customWidth="1"/>
    <col min="13578" max="13578" width="7" style="70" bestFit="1" customWidth="1"/>
    <col min="13579" max="13579" width="7.85546875" style="70" bestFit="1" customWidth="1"/>
    <col min="13580" max="13590" width="0" style="70" hidden="1" customWidth="1"/>
    <col min="13591" max="13824" width="9.140625" style="70"/>
    <col min="13825" max="13825" width="60" style="70" customWidth="1"/>
    <col min="13826" max="13827" width="13.5703125" style="70" customWidth="1"/>
    <col min="13828" max="13831" width="0" style="70" hidden="1" customWidth="1"/>
    <col min="13832" max="13833" width="13.5703125" style="70" customWidth="1"/>
    <col min="13834" max="13834" width="7" style="70" bestFit="1" customWidth="1"/>
    <col min="13835" max="13835" width="7.85546875" style="70" bestFit="1" customWidth="1"/>
    <col min="13836" max="13846" width="0" style="70" hidden="1" customWidth="1"/>
    <col min="13847" max="14080" width="9.140625" style="70"/>
    <col min="14081" max="14081" width="60" style="70" customWidth="1"/>
    <col min="14082" max="14083" width="13.5703125" style="70" customWidth="1"/>
    <col min="14084" max="14087" width="0" style="70" hidden="1" customWidth="1"/>
    <col min="14088" max="14089" width="13.5703125" style="70" customWidth="1"/>
    <col min="14090" max="14090" width="7" style="70" bestFit="1" customWidth="1"/>
    <col min="14091" max="14091" width="7.85546875" style="70" bestFit="1" customWidth="1"/>
    <col min="14092" max="14102" width="0" style="70" hidden="1" customWidth="1"/>
    <col min="14103" max="14336" width="9.140625" style="70"/>
    <col min="14337" max="14337" width="60" style="70" customWidth="1"/>
    <col min="14338" max="14339" width="13.5703125" style="70" customWidth="1"/>
    <col min="14340" max="14343" width="0" style="70" hidden="1" customWidth="1"/>
    <col min="14344" max="14345" width="13.5703125" style="70" customWidth="1"/>
    <col min="14346" max="14346" width="7" style="70" bestFit="1" customWidth="1"/>
    <col min="14347" max="14347" width="7.85546875" style="70" bestFit="1" customWidth="1"/>
    <col min="14348" max="14358" width="0" style="70" hidden="1" customWidth="1"/>
    <col min="14359" max="14592" width="9.140625" style="70"/>
    <col min="14593" max="14593" width="60" style="70" customWidth="1"/>
    <col min="14594" max="14595" width="13.5703125" style="70" customWidth="1"/>
    <col min="14596" max="14599" width="0" style="70" hidden="1" customWidth="1"/>
    <col min="14600" max="14601" width="13.5703125" style="70" customWidth="1"/>
    <col min="14602" max="14602" width="7" style="70" bestFit="1" customWidth="1"/>
    <col min="14603" max="14603" width="7.85546875" style="70" bestFit="1" customWidth="1"/>
    <col min="14604" max="14614" width="0" style="70" hidden="1" customWidth="1"/>
    <col min="14615" max="14848" width="9.140625" style="70"/>
    <col min="14849" max="14849" width="60" style="70" customWidth="1"/>
    <col min="14850" max="14851" width="13.5703125" style="70" customWidth="1"/>
    <col min="14852" max="14855" width="0" style="70" hidden="1" customWidth="1"/>
    <col min="14856" max="14857" width="13.5703125" style="70" customWidth="1"/>
    <col min="14858" max="14858" width="7" style="70" bestFit="1" customWidth="1"/>
    <col min="14859" max="14859" width="7.85546875" style="70" bestFit="1" customWidth="1"/>
    <col min="14860" max="14870" width="0" style="70" hidden="1" customWidth="1"/>
    <col min="14871" max="15104" width="9.140625" style="70"/>
    <col min="15105" max="15105" width="60" style="70" customWidth="1"/>
    <col min="15106" max="15107" width="13.5703125" style="70" customWidth="1"/>
    <col min="15108" max="15111" width="0" style="70" hidden="1" customWidth="1"/>
    <col min="15112" max="15113" width="13.5703125" style="70" customWidth="1"/>
    <col min="15114" max="15114" width="7" style="70" bestFit="1" customWidth="1"/>
    <col min="15115" max="15115" width="7.85546875" style="70" bestFit="1" customWidth="1"/>
    <col min="15116" max="15126" width="0" style="70" hidden="1" customWidth="1"/>
    <col min="15127" max="15360" width="9.140625" style="70"/>
    <col min="15361" max="15361" width="60" style="70" customWidth="1"/>
    <col min="15362" max="15363" width="13.5703125" style="70" customWidth="1"/>
    <col min="15364" max="15367" width="0" style="70" hidden="1" customWidth="1"/>
    <col min="15368" max="15369" width="13.5703125" style="70" customWidth="1"/>
    <col min="15370" max="15370" width="7" style="70" bestFit="1" customWidth="1"/>
    <col min="15371" max="15371" width="7.85546875" style="70" bestFit="1" customWidth="1"/>
    <col min="15372" max="15382" width="0" style="70" hidden="1" customWidth="1"/>
    <col min="15383" max="15616" width="9.140625" style="70"/>
    <col min="15617" max="15617" width="60" style="70" customWidth="1"/>
    <col min="15618" max="15619" width="13.5703125" style="70" customWidth="1"/>
    <col min="15620" max="15623" width="0" style="70" hidden="1" customWidth="1"/>
    <col min="15624" max="15625" width="13.5703125" style="70" customWidth="1"/>
    <col min="15626" max="15626" width="7" style="70" bestFit="1" customWidth="1"/>
    <col min="15627" max="15627" width="7.85546875" style="70" bestFit="1" customWidth="1"/>
    <col min="15628" max="15638" width="0" style="70" hidden="1" customWidth="1"/>
    <col min="15639" max="15872" width="9.140625" style="70"/>
    <col min="15873" max="15873" width="60" style="70" customWidth="1"/>
    <col min="15874" max="15875" width="13.5703125" style="70" customWidth="1"/>
    <col min="15876" max="15879" width="0" style="70" hidden="1" customWidth="1"/>
    <col min="15880" max="15881" width="13.5703125" style="70" customWidth="1"/>
    <col min="15882" max="15882" width="7" style="70" bestFit="1" customWidth="1"/>
    <col min="15883" max="15883" width="7.85546875" style="70" bestFit="1" customWidth="1"/>
    <col min="15884" max="15894" width="0" style="70" hidden="1" customWidth="1"/>
    <col min="15895" max="16128" width="9.140625" style="70"/>
    <col min="16129" max="16129" width="60" style="70" customWidth="1"/>
    <col min="16130" max="16131" width="13.5703125" style="70" customWidth="1"/>
    <col min="16132" max="16135" width="0" style="70" hidden="1" customWidth="1"/>
    <col min="16136" max="16137" width="13.5703125" style="70" customWidth="1"/>
    <col min="16138" max="16138" width="7" style="70" bestFit="1" customWidth="1"/>
    <col min="16139" max="16139" width="7.85546875" style="70" bestFit="1" customWidth="1"/>
    <col min="16140" max="16150" width="0" style="70" hidden="1" customWidth="1"/>
    <col min="16151" max="16384" width="9.140625" style="70"/>
  </cols>
  <sheetData>
    <row r="1" spans="1:22" ht="17.25">
      <c r="K1" s="72" t="s">
        <v>90</v>
      </c>
      <c r="L1" s="73"/>
      <c r="N1" s="187" t="s">
        <v>91</v>
      </c>
      <c r="O1" s="187"/>
    </row>
    <row r="2" spans="1:22" ht="18.75" customHeight="1">
      <c r="A2" s="188" t="s">
        <v>92</v>
      </c>
      <c r="B2" s="188"/>
      <c r="C2" s="188"/>
      <c r="D2" s="188"/>
      <c r="E2" s="188"/>
      <c r="F2" s="188"/>
      <c r="G2" s="188"/>
      <c r="H2" s="188"/>
      <c r="I2" s="188"/>
      <c r="J2" s="188"/>
      <c r="K2" s="188"/>
      <c r="L2" s="188"/>
      <c r="M2" s="188"/>
      <c r="N2" s="188"/>
      <c r="O2" s="188"/>
      <c r="Q2" s="70" t="s">
        <v>55</v>
      </c>
      <c r="R2" s="74">
        <v>60634</v>
      </c>
    </row>
    <row r="3" spans="1:22" ht="18.75" customHeight="1">
      <c r="A3" s="189" t="s">
        <v>93</v>
      </c>
      <c r="B3" s="189"/>
      <c r="C3" s="189"/>
      <c r="D3" s="189"/>
      <c r="E3" s="189"/>
      <c r="F3" s="189"/>
      <c r="G3" s="189"/>
      <c r="H3" s="189"/>
      <c r="I3" s="189"/>
      <c r="J3" s="189"/>
      <c r="K3" s="189"/>
      <c r="L3" s="189"/>
      <c r="M3" s="189"/>
      <c r="N3" s="189"/>
      <c r="O3" s="189"/>
      <c r="R3" s="74"/>
    </row>
    <row r="4" spans="1:22" ht="18.75">
      <c r="A4" s="24"/>
      <c r="B4" s="24"/>
      <c r="C4" s="24"/>
      <c r="D4" s="24"/>
      <c r="E4" s="24"/>
      <c r="F4" s="24"/>
      <c r="G4" s="24"/>
      <c r="H4" s="24"/>
      <c r="I4" s="24"/>
      <c r="J4" s="24"/>
      <c r="K4" s="24"/>
      <c r="L4" s="24"/>
      <c r="R4" s="74"/>
    </row>
    <row r="5" spans="1:22" ht="18.75">
      <c r="A5" s="25" t="s">
        <v>94</v>
      </c>
      <c r="B5" s="26"/>
      <c r="C5" s="26"/>
      <c r="D5" s="26"/>
      <c r="E5" s="26"/>
      <c r="F5" s="26"/>
      <c r="G5" s="26"/>
      <c r="H5" s="27"/>
      <c r="I5" s="28"/>
      <c r="J5" s="29"/>
      <c r="K5" s="75" t="s">
        <v>95</v>
      </c>
      <c r="L5" s="30"/>
      <c r="N5" s="74" t="s">
        <v>95</v>
      </c>
      <c r="Q5" s="70" t="s">
        <v>56</v>
      </c>
      <c r="R5" s="74">
        <v>14892</v>
      </c>
    </row>
    <row r="6" spans="1:22" ht="36" customHeight="1">
      <c r="A6" s="190" t="s">
        <v>96</v>
      </c>
      <c r="B6" s="192" t="s">
        <v>97</v>
      </c>
      <c r="C6" s="193"/>
      <c r="D6" s="194" t="s">
        <v>98</v>
      </c>
      <c r="E6" s="195"/>
      <c r="F6" s="194" t="s">
        <v>99</v>
      </c>
      <c r="G6" s="195"/>
      <c r="H6" s="196" t="s">
        <v>100</v>
      </c>
      <c r="I6" s="197"/>
      <c r="J6" s="196" t="s">
        <v>101</v>
      </c>
      <c r="K6" s="196"/>
      <c r="L6" s="183" t="s">
        <v>102</v>
      </c>
      <c r="M6" s="183" t="s">
        <v>103</v>
      </c>
      <c r="N6" s="183" t="s">
        <v>104</v>
      </c>
      <c r="O6" s="183" t="s">
        <v>105</v>
      </c>
      <c r="Q6" s="70" t="s">
        <v>106</v>
      </c>
      <c r="R6" s="74">
        <v>0</v>
      </c>
    </row>
    <row r="7" spans="1:22">
      <c r="A7" s="191"/>
      <c r="B7" s="181" t="s">
        <v>107</v>
      </c>
      <c r="C7" s="181" t="s">
        <v>108</v>
      </c>
      <c r="D7" s="183" t="s">
        <v>109</v>
      </c>
      <c r="E7" s="183" t="s">
        <v>110</v>
      </c>
      <c r="F7" s="183" t="s">
        <v>109</v>
      </c>
      <c r="G7" s="183" t="s">
        <v>110</v>
      </c>
      <c r="H7" s="181" t="s">
        <v>107</v>
      </c>
      <c r="I7" s="181" t="s">
        <v>108</v>
      </c>
      <c r="J7" s="181" t="s">
        <v>111</v>
      </c>
      <c r="K7" s="181" t="s">
        <v>112</v>
      </c>
      <c r="L7" s="184"/>
      <c r="M7" s="184"/>
      <c r="N7" s="184"/>
      <c r="O7" s="184"/>
      <c r="Q7" s="70" t="s">
        <v>113</v>
      </c>
      <c r="R7" s="74">
        <v>232236</v>
      </c>
    </row>
    <row r="8" spans="1:22" ht="29.25" customHeight="1">
      <c r="A8" s="191"/>
      <c r="B8" s="182"/>
      <c r="C8" s="182"/>
      <c r="D8" s="186"/>
      <c r="E8" s="186"/>
      <c r="F8" s="186"/>
      <c r="G8" s="186"/>
      <c r="H8" s="182"/>
      <c r="I8" s="182"/>
      <c r="J8" s="182"/>
      <c r="K8" s="182"/>
      <c r="L8" s="185"/>
      <c r="M8" s="185"/>
      <c r="N8" s="185"/>
      <c r="O8" s="185"/>
      <c r="Q8" s="70" t="s">
        <v>114</v>
      </c>
      <c r="R8" s="74">
        <v>5215</v>
      </c>
    </row>
    <row r="9" spans="1:22">
      <c r="A9" s="31">
        <v>1</v>
      </c>
      <c r="B9" s="31" t="s">
        <v>115</v>
      </c>
      <c r="C9" s="31" t="s">
        <v>116</v>
      </c>
      <c r="D9" s="31"/>
      <c r="E9" s="31"/>
      <c r="F9" s="31"/>
      <c r="G9" s="31"/>
      <c r="H9" s="32" t="s">
        <v>117</v>
      </c>
      <c r="I9" s="32" t="s">
        <v>118</v>
      </c>
      <c r="J9" s="32" t="s">
        <v>119</v>
      </c>
      <c r="K9" s="32" t="s">
        <v>120</v>
      </c>
      <c r="L9" s="31">
        <v>8</v>
      </c>
      <c r="M9" s="31" t="s">
        <v>121</v>
      </c>
      <c r="N9" s="31"/>
      <c r="O9" s="31"/>
      <c r="Q9" s="70" t="s">
        <v>122</v>
      </c>
      <c r="R9" s="74">
        <v>89</v>
      </c>
    </row>
    <row r="10" spans="1:22" ht="24" customHeight="1">
      <c r="A10" s="33" t="s">
        <v>123</v>
      </c>
      <c r="B10" s="34">
        <f t="shared" ref="B10:I10" si="0">+B11+B14+B49</f>
        <v>7561100</v>
      </c>
      <c r="C10" s="34">
        <f t="shared" si="0"/>
        <v>6236101</v>
      </c>
      <c r="D10" s="34">
        <f t="shared" si="0"/>
        <v>4576573</v>
      </c>
      <c r="E10" s="34">
        <f t="shared" si="0"/>
        <v>4026209</v>
      </c>
      <c r="F10" s="34">
        <f t="shared" si="0"/>
        <v>1329071</v>
      </c>
      <c r="G10" s="34">
        <f t="shared" si="0"/>
        <v>1197833</v>
      </c>
      <c r="H10" s="35">
        <f t="shared" si="0"/>
        <v>5905644</v>
      </c>
      <c r="I10" s="35">
        <f t="shared" si="0"/>
        <v>5224042</v>
      </c>
      <c r="J10" s="36">
        <f t="shared" ref="J10:J52" si="1">+IF(AND(H10&gt;0,B10&gt;0),H10*100/B10,)</f>
        <v>78.105619552710579</v>
      </c>
      <c r="K10" s="36">
        <f>+IF(AND(H10&gt;0,M10&gt;0),H10*100/M10,)</f>
        <v>153.96927572459998</v>
      </c>
      <c r="L10" s="37">
        <v>56.6098295328758</v>
      </c>
      <c r="M10" s="34">
        <f>+M11+M14+M49</f>
        <v>3835599</v>
      </c>
      <c r="N10" s="37">
        <v>53.712805534706135</v>
      </c>
      <c r="O10" s="34">
        <f>+O11+O14+O49</f>
        <v>3291843</v>
      </c>
      <c r="Q10" s="70" t="s">
        <v>59</v>
      </c>
      <c r="R10" s="74">
        <v>224</v>
      </c>
    </row>
    <row r="11" spans="1:22" ht="24" customHeight="1">
      <c r="A11" s="38" t="s">
        <v>124</v>
      </c>
      <c r="B11" s="39">
        <f t="shared" ref="B11:I11" si="2">+B12+B13</f>
        <v>640000</v>
      </c>
      <c r="C11" s="39">
        <f t="shared" si="2"/>
        <v>0</v>
      </c>
      <c r="D11" s="39">
        <f t="shared" si="2"/>
        <v>313290</v>
      </c>
      <c r="E11" s="39">
        <f t="shared" si="2"/>
        <v>0</v>
      </c>
      <c r="F11" s="39">
        <f t="shared" si="2"/>
        <v>73310</v>
      </c>
      <c r="G11" s="39">
        <f t="shared" si="2"/>
        <v>0</v>
      </c>
      <c r="H11" s="40">
        <f t="shared" si="2"/>
        <v>386600</v>
      </c>
      <c r="I11" s="40">
        <f t="shared" si="2"/>
        <v>0</v>
      </c>
      <c r="J11" s="41">
        <f t="shared" si="1"/>
        <v>60.40625</v>
      </c>
      <c r="K11" s="41">
        <f t="shared" ref="K11:K52" si="3">+IF(AND(H11&gt;0,M11&gt;0),H11*100/M11,)</f>
        <v>124.29948910530733</v>
      </c>
      <c r="L11" s="42">
        <v>57.703710575139141</v>
      </c>
      <c r="M11" s="39">
        <f>+M12+M13</f>
        <v>311023</v>
      </c>
      <c r="N11" s="42">
        <v>55.490233545647563</v>
      </c>
      <c r="O11" s="39">
        <f>+O12+O13</f>
        <v>261359</v>
      </c>
    </row>
    <row r="12" spans="1:22" ht="18" customHeight="1">
      <c r="A12" s="43" t="s">
        <v>125</v>
      </c>
      <c r="B12" s="44">
        <v>210000</v>
      </c>
      <c r="C12" s="44"/>
      <c r="D12" s="44">
        <f>+R2+R5+R6</f>
        <v>75526</v>
      </c>
      <c r="E12" s="44"/>
      <c r="F12" s="44">
        <f>+H12-D12</f>
        <v>15674</v>
      </c>
      <c r="G12" s="44">
        <f>+I12-E12</f>
        <v>0</v>
      </c>
      <c r="H12" s="45">
        <v>91200</v>
      </c>
      <c r="I12" s="45">
        <v>0</v>
      </c>
      <c r="J12" s="46">
        <f t="shared" si="1"/>
        <v>43.428571428571431</v>
      </c>
      <c r="K12" s="46">
        <f t="shared" si="3"/>
        <v>87.936670169991615</v>
      </c>
      <c r="L12" s="47">
        <v>42.504508196721311</v>
      </c>
      <c r="M12" s="48">
        <v>103711</v>
      </c>
      <c r="N12" s="47">
        <v>47.476953125000001</v>
      </c>
      <c r="O12" s="48">
        <v>121541</v>
      </c>
    </row>
    <row r="13" spans="1:22" ht="18" customHeight="1">
      <c r="A13" s="43" t="s">
        <v>126</v>
      </c>
      <c r="B13" s="44">
        <v>430000</v>
      </c>
      <c r="C13" s="44"/>
      <c r="D13" s="44">
        <f>+R7+R8+R9+R10</f>
        <v>237764</v>
      </c>
      <c r="E13" s="44"/>
      <c r="F13" s="44">
        <f>+H13-D13</f>
        <v>57636</v>
      </c>
      <c r="G13" s="44">
        <f>+I13-E13</f>
        <v>0</v>
      </c>
      <c r="H13" s="45">
        <v>295400</v>
      </c>
      <c r="I13" s="45">
        <v>0</v>
      </c>
      <c r="J13" s="46">
        <f t="shared" si="1"/>
        <v>68.697674418604649</v>
      </c>
      <c r="K13" s="46">
        <f t="shared" si="3"/>
        <v>142.49054565099945</v>
      </c>
      <c r="L13" s="47">
        <v>70.275254237288138</v>
      </c>
      <c r="M13" s="48">
        <v>207312</v>
      </c>
      <c r="N13" s="47">
        <v>65.031627906976738</v>
      </c>
      <c r="O13" s="48">
        <v>139818</v>
      </c>
    </row>
    <row r="14" spans="1:22" ht="24" customHeight="1">
      <c r="A14" s="49" t="s">
        <v>127</v>
      </c>
      <c r="B14" s="50">
        <f t="shared" ref="B14:I14" si="4">+B16+B21+B25+B30+B35+B36+B37+B38+B39+B40+B41+B42+B43+B44+B45+B46+B47+B48</f>
        <v>6805000</v>
      </c>
      <c r="C14" s="50">
        <f t="shared" si="4"/>
        <v>6120001</v>
      </c>
      <c r="D14" s="50">
        <f t="shared" si="4"/>
        <v>4263283</v>
      </c>
      <c r="E14" s="50">
        <f t="shared" si="4"/>
        <v>4026209</v>
      </c>
      <c r="F14" s="50">
        <f t="shared" si="4"/>
        <v>1255761</v>
      </c>
      <c r="G14" s="50">
        <f t="shared" si="4"/>
        <v>1197833</v>
      </c>
      <c r="H14" s="51">
        <f t="shared" si="4"/>
        <v>5519044</v>
      </c>
      <c r="I14" s="51">
        <f t="shared" si="4"/>
        <v>5224042</v>
      </c>
      <c r="J14" s="52">
        <f t="shared" si="1"/>
        <v>81.10277736958119</v>
      </c>
      <c r="K14" s="52">
        <f t="shared" si="3"/>
        <v>156.58745903053304</v>
      </c>
      <c r="L14" s="53">
        <v>56.93983844911147</v>
      </c>
      <c r="M14" s="50">
        <f>+M16+M21+M25+M30+M35+M36+M37+M38+M39+M40+M41+M42+M43+M44+M45+M46+M47+M48</f>
        <v>3524576</v>
      </c>
      <c r="N14" s="53">
        <v>52.932974524578405</v>
      </c>
      <c r="O14" s="50">
        <f>+O16+O21+O25+O30+O35+O36+O37+O38+O39+O40+O41+O42+O43+O44+O45+O46+O47+O48</f>
        <v>2950484</v>
      </c>
      <c r="Q14" s="76"/>
      <c r="R14" s="77"/>
      <c r="S14" s="77"/>
      <c r="T14" s="77"/>
      <c r="V14" s="77"/>
    </row>
    <row r="15" spans="1:22" s="76" customFormat="1" ht="31.5">
      <c r="A15" s="54" t="s">
        <v>128</v>
      </c>
      <c r="B15" s="55">
        <f t="shared" ref="B15:I15" si="5">+B14-B41-B47-B48</f>
        <v>5175000</v>
      </c>
      <c r="C15" s="55">
        <f t="shared" si="5"/>
        <v>4490001</v>
      </c>
      <c r="D15" s="55">
        <f t="shared" si="5"/>
        <v>2085045</v>
      </c>
      <c r="E15" s="55">
        <f t="shared" si="5"/>
        <v>1847971</v>
      </c>
      <c r="F15" s="55">
        <f t="shared" si="5"/>
        <v>498395</v>
      </c>
      <c r="G15" s="55">
        <f t="shared" si="5"/>
        <v>440467</v>
      </c>
      <c r="H15" s="56">
        <f t="shared" si="5"/>
        <v>2583440</v>
      </c>
      <c r="I15" s="56">
        <f t="shared" si="5"/>
        <v>2288438</v>
      </c>
      <c r="J15" s="57">
        <f t="shared" si="1"/>
        <v>49.921545893719809</v>
      </c>
      <c r="K15" s="57">
        <f t="shared" si="3"/>
        <v>114.69940156023223</v>
      </c>
      <c r="L15" s="58">
        <v>46.924104166666666</v>
      </c>
      <c r="M15" s="55">
        <f>+M14-M41-M47-M48</f>
        <v>2252357</v>
      </c>
      <c r="N15" s="58">
        <v>44.378741418764299</v>
      </c>
      <c r="O15" s="55">
        <f>+O14-O41-O47-O48</f>
        <v>1939351</v>
      </c>
    </row>
    <row r="16" spans="1:22" ht="18" customHeight="1">
      <c r="A16" s="59" t="s">
        <v>129</v>
      </c>
      <c r="B16" s="48">
        <f t="shared" ref="B16:I16" si="6">+B17+B18+B19+B20</f>
        <v>320000</v>
      </c>
      <c r="C16" s="48">
        <f t="shared" si="6"/>
        <v>320000</v>
      </c>
      <c r="D16" s="48">
        <f t="shared" si="6"/>
        <v>107928</v>
      </c>
      <c r="E16" s="48">
        <f t="shared" si="6"/>
        <v>107675</v>
      </c>
      <c r="F16" s="48">
        <f t="shared" si="6"/>
        <v>29000</v>
      </c>
      <c r="G16" s="48">
        <f t="shared" si="6"/>
        <v>29253</v>
      </c>
      <c r="H16" s="45">
        <f t="shared" si="6"/>
        <v>136928</v>
      </c>
      <c r="I16" s="45">
        <f t="shared" si="6"/>
        <v>136928</v>
      </c>
      <c r="J16" s="60">
        <f t="shared" si="1"/>
        <v>42.79</v>
      </c>
      <c r="K16" s="60">
        <f t="shared" si="3"/>
        <v>99.154929577464785</v>
      </c>
      <c r="L16" s="61">
        <v>37.32297297297297</v>
      </c>
      <c r="M16" s="48">
        <f>+M17+M18+M19+M20</f>
        <v>138095</v>
      </c>
      <c r="N16" s="61">
        <v>28.883800000000001</v>
      </c>
      <c r="O16" s="48">
        <v>144419</v>
      </c>
      <c r="P16" s="77">
        <f>+B21+B25+B35+B37+B38+B40+B41+B42+B45+B46+B47+B48</f>
        <v>3420000</v>
      </c>
      <c r="Q16" s="77">
        <f>+H21+H25+H37+H38+H40+H41+H42+H45+H46+H47+H48</f>
        <v>3870965</v>
      </c>
    </row>
    <row r="17" spans="1:16" ht="18" customHeight="1">
      <c r="A17" s="59" t="s">
        <v>130</v>
      </c>
      <c r="B17" s="48">
        <v>211820</v>
      </c>
      <c r="C17" s="48">
        <v>211820</v>
      </c>
      <c r="D17" s="48">
        <v>93731</v>
      </c>
      <c r="E17" s="48">
        <v>93731</v>
      </c>
      <c r="F17" s="44">
        <f t="shared" ref="F17:G20" si="7">+H17-D17</f>
        <v>19190</v>
      </c>
      <c r="G17" s="44">
        <f t="shared" si="7"/>
        <v>19190</v>
      </c>
      <c r="H17" s="45">
        <v>112921</v>
      </c>
      <c r="I17" s="45">
        <f>+H17</f>
        <v>112921</v>
      </c>
      <c r="J17" s="60">
        <f t="shared" si="1"/>
        <v>53.309885752053631</v>
      </c>
      <c r="K17" s="60">
        <f t="shared" si="3"/>
        <v>114.4488927177824</v>
      </c>
      <c r="L17" s="61">
        <v>38.79866299646087</v>
      </c>
      <c r="M17" s="48">
        <v>98665</v>
      </c>
      <c r="N17" s="61">
        <v>27.104302832244009</v>
      </c>
      <c r="O17" s="48">
        <v>99527</v>
      </c>
      <c r="P17" s="70">
        <f>+P16*100/B14</f>
        <v>50.25716385011021</v>
      </c>
    </row>
    <row r="18" spans="1:16" ht="18" customHeight="1">
      <c r="A18" s="59" t="s">
        <v>131</v>
      </c>
      <c r="B18" s="48">
        <v>180</v>
      </c>
      <c r="C18" s="48">
        <v>180</v>
      </c>
      <c r="D18" s="48">
        <v>2</v>
      </c>
      <c r="E18" s="48">
        <v>2</v>
      </c>
      <c r="F18" s="44">
        <f t="shared" si="7"/>
        <v>20</v>
      </c>
      <c r="G18" s="44">
        <f t="shared" si="7"/>
        <v>20</v>
      </c>
      <c r="H18" s="45">
        <v>22</v>
      </c>
      <c r="I18" s="45">
        <f t="shared" ref="I18:I24" si="8">+H18</f>
        <v>22</v>
      </c>
      <c r="J18" s="60">
        <f t="shared" si="1"/>
        <v>12.222222222222221</v>
      </c>
      <c r="K18" s="60">
        <f t="shared" si="3"/>
        <v>0</v>
      </c>
      <c r="L18" s="61">
        <v>0</v>
      </c>
      <c r="M18" s="48">
        <v>0</v>
      </c>
      <c r="N18" s="61">
        <v>120</v>
      </c>
      <c r="O18" s="48">
        <v>36</v>
      </c>
      <c r="P18" s="77">
        <f>+B14-P16</f>
        <v>3385000</v>
      </c>
    </row>
    <row r="19" spans="1:16" ht="18" customHeight="1">
      <c r="A19" s="59" t="s">
        <v>132</v>
      </c>
      <c r="B19" s="48">
        <v>68000</v>
      </c>
      <c r="C19" s="48">
        <v>68000</v>
      </c>
      <c r="D19" s="48">
        <f>11147+253</f>
        <v>11400</v>
      </c>
      <c r="E19" s="48">
        <v>11147</v>
      </c>
      <c r="F19" s="44">
        <f t="shared" si="7"/>
        <v>6160</v>
      </c>
      <c r="G19" s="44">
        <f t="shared" si="7"/>
        <v>6413</v>
      </c>
      <c r="H19" s="45">
        <v>17560</v>
      </c>
      <c r="I19" s="45">
        <f t="shared" si="8"/>
        <v>17560</v>
      </c>
      <c r="J19" s="60">
        <f t="shared" si="1"/>
        <v>25.823529411764707</v>
      </c>
      <c r="K19" s="60">
        <f t="shared" si="3"/>
        <v>83.75465038633979</v>
      </c>
      <c r="L19" s="61">
        <v>29.323076923076922</v>
      </c>
      <c r="M19" s="48">
        <v>20966</v>
      </c>
      <c r="N19" s="61">
        <v>21.643999999999998</v>
      </c>
      <c r="O19" s="48">
        <v>27055</v>
      </c>
      <c r="P19" s="70">
        <f>+P18*100/B14</f>
        <v>49.74283614988979</v>
      </c>
    </row>
    <row r="20" spans="1:16" ht="18" customHeight="1">
      <c r="A20" s="59" t="s">
        <v>133</v>
      </c>
      <c r="B20" s="48">
        <v>40000</v>
      </c>
      <c r="C20" s="48">
        <v>40000</v>
      </c>
      <c r="D20" s="48">
        <v>2795</v>
      </c>
      <c r="E20" s="48">
        <v>2795</v>
      </c>
      <c r="F20" s="44">
        <f t="shared" si="7"/>
        <v>3630</v>
      </c>
      <c r="G20" s="44">
        <f t="shared" si="7"/>
        <v>3630</v>
      </c>
      <c r="H20" s="45">
        <v>6425</v>
      </c>
      <c r="I20" s="45">
        <f t="shared" si="8"/>
        <v>6425</v>
      </c>
      <c r="J20" s="60">
        <f t="shared" si="1"/>
        <v>16.0625</v>
      </c>
      <c r="K20" s="60">
        <f t="shared" si="3"/>
        <v>34.797443674176776</v>
      </c>
      <c r="L20" s="61">
        <v>41.963636363636361</v>
      </c>
      <c r="M20" s="48">
        <v>18464</v>
      </c>
      <c r="N20" s="61">
        <v>236.73333333333332</v>
      </c>
      <c r="O20" s="48">
        <v>17755</v>
      </c>
    </row>
    <row r="21" spans="1:16" ht="18" customHeight="1">
      <c r="A21" s="59" t="s">
        <v>134</v>
      </c>
      <c r="B21" s="48">
        <f t="shared" ref="B21:I21" si="9">+B22+B23+B24</f>
        <v>110000</v>
      </c>
      <c r="C21" s="48">
        <f t="shared" si="9"/>
        <v>110000</v>
      </c>
      <c r="D21" s="48">
        <f t="shared" si="9"/>
        <v>49766</v>
      </c>
      <c r="E21" s="48">
        <f t="shared" si="9"/>
        <v>49766</v>
      </c>
      <c r="F21" s="48">
        <f t="shared" si="9"/>
        <v>9669</v>
      </c>
      <c r="G21" s="48">
        <f t="shared" si="9"/>
        <v>9669</v>
      </c>
      <c r="H21" s="45">
        <f t="shared" si="9"/>
        <v>59435</v>
      </c>
      <c r="I21" s="45">
        <f t="shared" si="9"/>
        <v>59435</v>
      </c>
      <c r="J21" s="60">
        <f t="shared" si="1"/>
        <v>54.031818181818181</v>
      </c>
      <c r="K21" s="60">
        <f t="shared" si="3"/>
        <v>113.47104755722714</v>
      </c>
      <c r="L21" s="61">
        <v>30.811176470588236</v>
      </c>
      <c r="M21" s="48">
        <f>+M22+M23+M24</f>
        <v>52379</v>
      </c>
      <c r="N21" s="61">
        <v>20.534926470588236</v>
      </c>
      <c r="O21" s="48">
        <v>55855</v>
      </c>
    </row>
    <row r="22" spans="1:16" ht="18" customHeight="1">
      <c r="A22" s="59" t="s">
        <v>130</v>
      </c>
      <c r="B22" s="48">
        <v>57000</v>
      </c>
      <c r="C22" s="48">
        <v>57000</v>
      </c>
      <c r="D22" s="48">
        <v>24397</v>
      </c>
      <c r="E22" s="48">
        <v>24397</v>
      </c>
      <c r="F22" s="44">
        <f t="shared" ref="F22:G24" si="10">+H22-D22</f>
        <v>5929</v>
      </c>
      <c r="G22" s="44">
        <f t="shared" si="10"/>
        <v>5929</v>
      </c>
      <c r="H22" s="45">
        <v>30326</v>
      </c>
      <c r="I22" s="45">
        <f t="shared" si="8"/>
        <v>30326</v>
      </c>
      <c r="J22" s="60">
        <f t="shared" si="1"/>
        <v>53.203508771929826</v>
      </c>
      <c r="K22" s="60">
        <f t="shared" si="3"/>
        <v>114.5631067961165</v>
      </c>
      <c r="L22" s="61">
        <v>27.431088082901553</v>
      </c>
      <c r="M22" s="48">
        <v>26471</v>
      </c>
      <c r="N22" s="61">
        <v>23.809338521400779</v>
      </c>
      <c r="O22" s="48">
        <v>30595</v>
      </c>
    </row>
    <row r="23" spans="1:16" ht="18" customHeight="1">
      <c r="A23" s="59" t="s">
        <v>132</v>
      </c>
      <c r="B23" s="48">
        <v>42000</v>
      </c>
      <c r="C23" s="48">
        <v>42000</v>
      </c>
      <c r="D23" s="48">
        <v>21858</v>
      </c>
      <c r="E23" s="48">
        <v>21858</v>
      </c>
      <c r="F23" s="44">
        <f t="shared" si="10"/>
        <v>2591</v>
      </c>
      <c r="G23" s="44">
        <f t="shared" si="10"/>
        <v>2591</v>
      </c>
      <c r="H23" s="45">
        <f>26449-2000</f>
        <v>24449</v>
      </c>
      <c r="I23" s="45">
        <f t="shared" si="8"/>
        <v>24449</v>
      </c>
      <c r="J23" s="60">
        <f t="shared" si="1"/>
        <v>58.211904761904762</v>
      </c>
      <c r="K23" s="60">
        <f t="shared" si="3"/>
        <v>119.33909308341876</v>
      </c>
      <c r="L23" s="61">
        <v>29.691304347826087</v>
      </c>
      <c r="M23" s="48">
        <v>20487</v>
      </c>
      <c r="N23" s="61">
        <v>17.576229508196722</v>
      </c>
      <c r="O23" s="48">
        <v>21443</v>
      </c>
    </row>
    <row r="24" spans="1:16" ht="18" customHeight="1">
      <c r="A24" s="59" t="s">
        <v>133</v>
      </c>
      <c r="B24" s="48">
        <v>11000</v>
      </c>
      <c r="C24" s="48">
        <v>11000</v>
      </c>
      <c r="D24" s="48">
        <v>3511</v>
      </c>
      <c r="E24" s="48">
        <v>3511</v>
      </c>
      <c r="F24" s="44">
        <f t="shared" si="10"/>
        <v>1149</v>
      </c>
      <c r="G24" s="44">
        <f t="shared" si="10"/>
        <v>1149</v>
      </c>
      <c r="H24" s="45">
        <v>4660</v>
      </c>
      <c r="I24" s="45">
        <f t="shared" si="8"/>
        <v>4660</v>
      </c>
      <c r="J24" s="60">
        <f t="shared" si="1"/>
        <v>42.363636363636367</v>
      </c>
      <c r="K24" s="60">
        <f t="shared" si="3"/>
        <v>85.961999631064373</v>
      </c>
      <c r="L24" s="61">
        <v>120.46666666666667</v>
      </c>
      <c r="M24" s="48">
        <v>5421</v>
      </c>
      <c r="N24" s="61">
        <v>18.04326923076923</v>
      </c>
      <c r="O24" s="48">
        <v>3753</v>
      </c>
    </row>
    <row r="25" spans="1:16" ht="18" customHeight="1">
      <c r="A25" s="59" t="s">
        <v>135</v>
      </c>
      <c r="B25" s="48">
        <f t="shared" ref="B25:I25" si="11">+B26+B27+B28+B29</f>
        <v>300000</v>
      </c>
      <c r="C25" s="48">
        <f t="shared" si="11"/>
        <v>300000</v>
      </c>
      <c r="D25" s="48">
        <f t="shared" si="11"/>
        <v>138723</v>
      </c>
      <c r="E25" s="48">
        <f t="shared" si="11"/>
        <v>138723</v>
      </c>
      <c r="F25" s="48">
        <f t="shared" si="11"/>
        <v>27998</v>
      </c>
      <c r="G25" s="48">
        <f t="shared" si="11"/>
        <v>27998</v>
      </c>
      <c r="H25" s="45">
        <f t="shared" si="11"/>
        <v>166721</v>
      </c>
      <c r="I25" s="45">
        <f t="shared" si="11"/>
        <v>166721</v>
      </c>
      <c r="J25" s="60">
        <f t="shared" si="1"/>
        <v>55.573666666666668</v>
      </c>
      <c r="K25" s="60">
        <f t="shared" si="3"/>
        <v>150.20721840820224</v>
      </c>
      <c r="L25" s="61">
        <v>29.20894736842105</v>
      </c>
      <c r="M25" s="48">
        <f>+M26+M27+M28+M29</f>
        <v>110994</v>
      </c>
      <c r="N25" s="61">
        <v>61.833924050632916</v>
      </c>
      <c r="O25" s="48">
        <v>122122</v>
      </c>
    </row>
    <row r="26" spans="1:16" ht="18" customHeight="1">
      <c r="A26" s="59" t="s">
        <v>130</v>
      </c>
      <c r="B26" s="48">
        <v>122670</v>
      </c>
      <c r="C26" s="48">
        <v>122670</v>
      </c>
      <c r="D26" s="48">
        <v>59764</v>
      </c>
      <c r="E26" s="48">
        <v>59764</v>
      </c>
      <c r="F26" s="44">
        <f t="shared" ref="F26:G29" si="12">+H26-D26</f>
        <v>11448</v>
      </c>
      <c r="G26" s="44">
        <f t="shared" si="12"/>
        <v>11448</v>
      </c>
      <c r="H26" s="45">
        <v>71212</v>
      </c>
      <c r="I26" s="45">
        <f>+H26</f>
        <v>71212</v>
      </c>
      <c r="J26" s="60">
        <f t="shared" si="1"/>
        <v>58.051683378169074</v>
      </c>
      <c r="K26" s="60">
        <f t="shared" si="3"/>
        <v>137.69553531720712</v>
      </c>
      <c r="L26" s="61">
        <v>23.233153638814017</v>
      </c>
      <c r="M26" s="48">
        <v>51717</v>
      </c>
      <c r="N26" s="61">
        <v>179.37317073170732</v>
      </c>
      <c r="O26" s="48">
        <v>73543</v>
      </c>
    </row>
    <row r="27" spans="1:16" ht="18" customHeight="1">
      <c r="A27" s="59" t="s">
        <v>131</v>
      </c>
      <c r="B27" s="48">
        <v>30</v>
      </c>
      <c r="C27" s="48">
        <v>30</v>
      </c>
      <c r="D27" s="48">
        <v>17</v>
      </c>
      <c r="E27" s="48">
        <v>17</v>
      </c>
      <c r="F27" s="44">
        <f t="shared" si="12"/>
        <v>0</v>
      </c>
      <c r="G27" s="44">
        <f t="shared" si="12"/>
        <v>0</v>
      </c>
      <c r="H27" s="45">
        <v>17</v>
      </c>
      <c r="I27" s="45">
        <f>+H27</f>
        <v>17</v>
      </c>
      <c r="J27" s="60">
        <f t="shared" si="1"/>
        <v>56.666666666666664</v>
      </c>
      <c r="K27" s="60">
        <f t="shared" si="3"/>
        <v>154.54545454545453</v>
      </c>
      <c r="L27" s="61">
        <v>11</v>
      </c>
      <c r="M27" s="48">
        <v>11</v>
      </c>
      <c r="N27" s="61">
        <v>5.5</v>
      </c>
      <c r="O27" s="48">
        <v>11</v>
      </c>
    </row>
    <row r="28" spans="1:16" ht="18" customHeight="1">
      <c r="A28" s="59" t="s">
        <v>132</v>
      </c>
      <c r="B28" s="48">
        <v>177000</v>
      </c>
      <c r="C28" s="48">
        <v>177000</v>
      </c>
      <c r="D28" s="48">
        <v>78924</v>
      </c>
      <c r="E28" s="48">
        <v>78924</v>
      </c>
      <c r="F28" s="44">
        <f t="shared" si="12"/>
        <v>16520</v>
      </c>
      <c r="G28" s="44">
        <f t="shared" si="12"/>
        <v>16520</v>
      </c>
      <c r="H28" s="45">
        <v>95444</v>
      </c>
      <c r="I28" s="45">
        <f>+H28</f>
        <v>95444</v>
      </c>
      <c r="J28" s="60">
        <f t="shared" si="1"/>
        <v>53.923163841807913</v>
      </c>
      <c r="K28" s="60">
        <f t="shared" si="3"/>
        <v>161.09235754793411</v>
      </c>
      <c r="L28" s="61">
        <v>37.737579617834392</v>
      </c>
      <c r="M28" s="48">
        <v>59248</v>
      </c>
      <c r="N28" s="61">
        <v>30.543506493506495</v>
      </c>
      <c r="O28" s="48">
        <v>47037</v>
      </c>
    </row>
    <row r="29" spans="1:16" ht="18" customHeight="1">
      <c r="A29" s="59" t="s">
        <v>133</v>
      </c>
      <c r="B29" s="48">
        <v>300</v>
      </c>
      <c r="C29" s="48">
        <v>300</v>
      </c>
      <c r="D29" s="48">
        <v>18</v>
      </c>
      <c r="E29" s="48">
        <v>18</v>
      </c>
      <c r="F29" s="44">
        <f t="shared" si="12"/>
        <v>30</v>
      </c>
      <c r="G29" s="44">
        <f t="shared" si="12"/>
        <v>30</v>
      </c>
      <c r="H29" s="45">
        <v>48</v>
      </c>
      <c r="I29" s="45">
        <f>+H29</f>
        <v>48</v>
      </c>
      <c r="J29" s="60">
        <f t="shared" si="1"/>
        <v>16</v>
      </c>
      <c r="K29" s="60">
        <f t="shared" si="3"/>
        <v>266.66666666666669</v>
      </c>
      <c r="L29" s="61">
        <v>6</v>
      </c>
      <c r="M29" s="48">
        <v>18</v>
      </c>
      <c r="N29" s="61">
        <v>91.333333333333329</v>
      </c>
      <c r="O29" s="48">
        <v>137</v>
      </c>
    </row>
    <row r="30" spans="1:16" ht="18" customHeight="1">
      <c r="A30" s="59" t="s">
        <v>136</v>
      </c>
      <c r="B30" s="48">
        <f t="shared" ref="B30:I30" si="13">+B31+B32+B33+B34</f>
        <v>2185000</v>
      </c>
      <c r="C30" s="48">
        <f t="shared" si="13"/>
        <v>2185000</v>
      </c>
      <c r="D30" s="48">
        <f t="shared" si="13"/>
        <v>771692</v>
      </c>
      <c r="E30" s="48">
        <f t="shared" si="13"/>
        <v>771692</v>
      </c>
      <c r="F30" s="48">
        <f t="shared" si="13"/>
        <v>179679</v>
      </c>
      <c r="G30" s="48">
        <f t="shared" si="13"/>
        <v>179679</v>
      </c>
      <c r="H30" s="45">
        <f t="shared" si="13"/>
        <v>951371</v>
      </c>
      <c r="I30" s="45">
        <f t="shared" si="13"/>
        <v>951371</v>
      </c>
      <c r="J30" s="60">
        <f t="shared" si="1"/>
        <v>43.54100686498856</v>
      </c>
      <c r="K30" s="60">
        <f t="shared" si="3"/>
        <v>103.50112980029134</v>
      </c>
      <c r="L30" s="61">
        <v>47.899374674309534</v>
      </c>
      <c r="M30" s="48">
        <f>+M31+M32+M33+M34</f>
        <v>919189</v>
      </c>
      <c r="N30" s="61">
        <v>41.613909141895682</v>
      </c>
      <c r="O30" s="48">
        <v>741976</v>
      </c>
    </row>
    <row r="31" spans="1:16" ht="18" customHeight="1">
      <c r="A31" s="59" t="s">
        <v>130</v>
      </c>
      <c r="B31" s="48">
        <v>1362000</v>
      </c>
      <c r="C31" s="48">
        <v>1362000</v>
      </c>
      <c r="D31" s="48">
        <v>470887</v>
      </c>
      <c r="E31" s="48">
        <v>470887</v>
      </c>
      <c r="F31" s="44">
        <f t="shared" ref="F31:G48" si="14">+H31-D31</f>
        <v>112454</v>
      </c>
      <c r="G31" s="44">
        <f t="shared" si="14"/>
        <v>112454</v>
      </c>
      <c r="H31" s="45">
        <f>598341-15000</f>
        <v>583341</v>
      </c>
      <c r="I31" s="45">
        <f t="shared" ref="I31:I38" si="15">+H31</f>
        <v>583341</v>
      </c>
      <c r="J31" s="60">
        <f t="shared" si="1"/>
        <v>42.829735682819383</v>
      </c>
      <c r="K31" s="60">
        <f t="shared" si="3"/>
        <v>110.06787010149382</v>
      </c>
      <c r="L31" s="61">
        <v>42.788874535766183</v>
      </c>
      <c r="M31" s="48">
        <v>529983</v>
      </c>
      <c r="N31" s="61">
        <v>33.220572312451665</v>
      </c>
      <c r="O31" s="48">
        <v>429542</v>
      </c>
    </row>
    <row r="32" spans="1:16" ht="18" customHeight="1">
      <c r="A32" s="59" t="s">
        <v>137</v>
      </c>
      <c r="B32" s="48">
        <v>258000</v>
      </c>
      <c r="C32" s="48">
        <v>258000</v>
      </c>
      <c r="D32" s="48">
        <v>105950</v>
      </c>
      <c r="E32" s="48">
        <v>105950</v>
      </c>
      <c r="F32" s="44">
        <f t="shared" si="14"/>
        <v>24262</v>
      </c>
      <c r="G32" s="44">
        <f t="shared" si="14"/>
        <v>24262</v>
      </c>
      <c r="H32" s="45">
        <v>130212</v>
      </c>
      <c r="I32" s="45">
        <f t="shared" si="15"/>
        <v>130212</v>
      </c>
      <c r="J32" s="60">
        <f t="shared" si="1"/>
        <v>50.469767441860462</v>
      </c>
      <c r="K32" s="60">
        <f t="shared" si="3"/>
        <v>93.313172283812165</v>
      </c>
      <c r="L32" s="61">
        <v>52.717415942576508</v>
      </c>
      <c r="M32" s="48">
        <v>139543</v>
      </c>
      <c r="N32" s="61">
        <v>51.168636363636367</v>
      </c>
      <c r="O32" s="48">
        <v>112571</v>
      </c>
    </row>
    <row r="33" spans="1:22" ht="18" customHeight="1">
      <c r="A33" s="59" t="s">
        <v>132</v>
      </c>
      <c r="B33" s="48">
        <v>435000</v>
      </c>
      <c r="C33" s="48">
        <v>435000</v>
      </c>
      <c r="D33" s="48">
        <v>145441</v>
      </c>
      <c r="E33" s="48">
        <v>145441</v>
      </c>
      <c r="F33" s="44">
        <f t="shared" si="14"/>
        <v>30482</v>
      </c>
      <c r="G33" s="44">
        <f t="shared" si="14"/>
        <v>30482</v>
      </c>
      <c r="H33" s="45">
        <f>185923-10000</f>
        <v>175923</v>
      </c>
      <c r="I33" s="45">
        <f t="shared" si="15"/>
        <v>175923</v>
      </c>
      <c r="J33" s="60">
        <f t="shared" si="1"/>
        <v>40.442068965517244</v>
      </c>
      <c r="K33" s="60">
        <f t="shared" si="3"/>
        <v>97.564262540554026</v>
      </c>
      <c r="L33" s="61">
        <v>52.955947136563871</v>
      </c>
      <c r="M33" s="48">
        <v>180315</v>
      </c>
      <c r="N33" s="61">
        <v>90.398333333333341</v>
      </c>
      <c r="O33" s="48">
        <v>162717</v>
      </c>
    </row>
    <row r="34" spans="1:22" ht="18" customHeight="1">
      <c r="A34" s="59" t="s">
        <v>133</v>
      </c>
      <c r="B34" s="48">
        <v>130000</v>
      </c>
      <c r="C34" s="48">
        <v>130000</v>
      </c>
      <c r="D34" s="48">
        <v>49414</v>
      </c>
      <c r="E34" s="48">
        <v>49414</v>
      </c>
      <c r="F34" s="44">
        <f t="shared" si="14"/>
        <v>12481</v>
      </c>
      <c r="G34" s="44">
        <f t="shared" si="14"/>
        <v>12481</v>
      </c>
      <c r="H34" s="45">
        <v>61895</v>
      </c>
      <c r="I34" s="45">
        <f t="shared" si="15"/>
        <v>61895</v>
      </c>
      <c r="J34" s="60">
        <f t="shared" si="1"/>
        <v>47.611538461538458</v>
      </c>
      <c r="K34" s="60">
        <f t="shared" si="3"/>
        <v>89.252754225067775</v>
      </c>
      <c r="L34" s="61">
        <v>92.218085106382972</v>
      </c>
      <c r="M34" s="48">
        <v>69348</v>
      </c>
      <c r="N34" s="61">
        <v>50.7</v>
      </c>
      <c r="O34" s="48">
        <v>32955</v>
      </c>
    </row>
    <row r="35" spans="1:22" ht="18" customHeight="1">
      <c r="A35" s="59" t="s">
        <v>138</v>
      </c>
      <c r="B35" s="48">
        <v>270000</v>
      </c>
      <c r="C35" s="48">
        <v>270000</v>
      </c>
      <c r="D35" s="48">
        <v>137564</v>
      </c>
      <c r="E35" s="48">
        <f>+D35</f>
        <v>137564</v>
      </c>
      <c r="F35" s="48">
        <f t="shared" si="14"/>
        <v>28972</v>
      </c>
      <c r="G35" s="48">
        <f t="shared" si="14"/>
        <v>28972</v>
      </c>
      <c r="H35" s="45">
        <v>166536</v>
      </c>
      <c r="I35" s="45">
        <f t="shared" si="15"/>
        <v>166536</v>
      </c>
      <c r="J35" s="60">
        <f t="shared" si="1"/>
        <v>61.68</v>
      </c>
      <c r="K35" s="60">
        <f t="shared" si="3"/>
        <v>132.70540986349837</v>
      </c>
      <c r="L35" s="61">
        <v>51.221632653061221</v>
      </c>
      <c r="M35" s="48">
        <v>125493</v>
      </c>
      <c r="N35" s="61">
        <v>39.780040733197559</v>
      </c>
      <c r="O35" s="48">
        <v>97660</v>
      </c>
    </row>
    <row r="36" spans="1:22" ht="18" customHeight="1">
      <c r="A36" s="59" t="s">
        <v>139</v>
      </c>
      <c r="B36" s="48"/>
      <c r="C36" s="48"/>
      <c r="D36" s="48">
        <v>14</v>
      </c>
      <c r="E36" s="48">
        <v>14</v>
      </c>
      <c r="F36" s="48">
        <f t="shared" si="14"/>
        <v>0</v>
      </c>
      <c r="G36" s="48">
        <f t="shared" si="14"/>
        <v>0</v>
      </c>
      <c r="H36" s="45">
        <v>14</v>
      </c>
      <c r="I36" s="45">
        <f t="shared" si="15"/>
        <v>14</v>
      </c>
      <c r="J36" s="60">
        <f t="shared" si="1"/>
        <v>0</v>
      </c>
      <c r="K36" s="60">
        <f t="shared" si="3"/>
        <v>1.308411214953271</v>
      </c>
      <c r="L36" s="61"/>
      <c r="M36" s="48">
        <v>1070</v>
      </c>
      <c r="N36" s="61"/>
      <c r="O36" s="48">
        <v>571</v>
      </c>
      <c r="P36" s="78"/>
    </row>
    <row r="37" spans="1:22" ht="18" customHeight="1">
      <c r="A37" s="59" t="s">
        <v>140</v>
      </c>
      <c r="B37" s="48">
        <v>15000</v>
      </c>
      <c r="C37" s="48">
        <v>15000</v>
      </c>
      <c r="D37" s="48">
        <v>7835</v>
      </c>
      <c r="E37" s="48">
        <v>7835</v>
      </c>
      <c r="F37" s="48">
        <f t="shared" si="14"/>
        <v>2165</v>
      </c>
      <c r="G37" s="48">
        <f t="shared" si="14"/>
        <v>2165</v>
      </c>
      <c r="H37" s="45">
        <v>10000</v>
      </c>
      <c r="I37" s="45">
        <f t="shared" si="15"/>
        <v>10000</v>
      </c>
      <c r="J37" s="60">
        <f t="shared" si="1"/>
        <v>66.666666666666671</v>
      </c>
      <c r="K37" s="60">
        <f t="shared" si="3"/>
        <v>99.275290380224362</v>
      </c>
      <c r="L37" s="61">
        <v>91.572727272727278</v>
      </c>
      <c r="M37" s="48">
        <v>10073</v>
      </c>
      <c r="N37" s="61">
        <v>65.057142857142864</v>
      </c>
      <c r="O37" s="48">
        <v>6831</v>
      </c>
    </row>
    <row r="38" spans="1:22" ht="18" customHeight="1">
      <c r="A38" s="59" t="s">
        <v>141</v>
      </c>
      <c r="B38" s="48">
        <v>330000</v>
      </c>
      <c r="C38" s="48">
        <v>330000</v>
      </c>
      <c r="D38" s="48">
        <v>188314</v>
      </c>
      <c r="E38" s="48">
        <v>188314</v>
      </c>
      <c r="F38" s="48">
        <f t="shared" si="14"/>
        <v>16985</v>
      </c>
      <c r="G38" s="48">
        <f t="shared" si="14"/>
        <v>16985</v>
      </c>
      <c r="H38" s="45">
        <v>205299</v>
      </c>
      <c r="I38" s="45">
        <f t="shared" si="15"/>
        <v>205299</v>
      </c>
      <c r="J38" s="60">
        <f t="shared" si="1"/>
        <v>62.211818181818181</v>
      </c>
      <c r="K38" s="60">
        <f t="shared" si="3"/>
        <v>131.05753025892446</v>
      </c>
      <c r="L38" s="61">
        <v>52.215999999999994</v>
      </c>
      <c r="M38" s="48">
        <v>156648</v>
      </c>
      <c r="N38" s="61">
        <v>55.106808510638295</v>
      </c>
      <c r="O38" s="48">
        <v>129501</v>
      </c>
    </row>
    <row r="39" spans="1:22" ht="18" customHeight="1">
      <c r="A39" s="59" t="s">
        <v>142</v>
      </c>
      <c r="B39" s="48">
        <v>820000</v>
      </c>
      <c r="C39" s="48">
        <v>305000</v>
      </c>
      <c r="D39" s="48">
        <v>287056</v>
      </c>
      <c r="E39" s="48">
        <v>106755</v>
      </c>
      <c r="F39" s="48">
        <f t="shared" si="14"/>
        <v>75999</v>
      </c>
      <c r="G39" s="48">
        <f t="shared" si="14"/>
        <v>28301</v>
      </c>
      <c r="H39" s="45">
        <v>363055</v>
      </c>
      <c r="I39" s="45">
        <f>ROUND(H39*0.372,0)</f>
        <v>135056</v>
      </c>
      <c r="J39" s="79">
        <f t="shared" si="1"/>
        <v>44.274999999999999</v>
      </c>
      <c r="K39" s="79">
        <f t="shared" si="3"/>
        <v>121.73413001783823</v>
      </c>
      <c r="L39" s="80">
        <v>43.538102189781021</v>
      </c>
      <c r="M39" s="48">
        <v>298236</v>
      </c>
      <c r="N39" s="80">
        <v>55.686727272727275</v>
      </c>
      <c r="O39" s="48">
        <v>306277</v>
      </c>
      <c r="Q39" s="77"/>
    </row>
    <row r="40" spans="1:22" ht="18" customHeight="1">
      <c r="A40" s="59" t="s">
        <v>143</v>
      </c>
      <c r="B40" s="48">
        <v>150000</v>
      </c>
      <c r="C40" s="48">
        <v>100000</v>
      </c>
      <c r="D40" s="48">
        <v>67739</v>
      </c>
      <c r="E40" s="48">
        <v>42511</v>
      </c>
      <c r="F40" s="48">
        <f t="shared" si="14"/>
        <v>15189</v>
      </c>
      <c r="G40" s="48">
        <f t="shared" si="14"/>
        <v>11147</v>
      </c>
      <c r="H40" s="45">
        <v>82928</v>
      </c>
      <c r="I40" s="45">
        <f>+H40-29270</f>
        <v>53658</v>
      </c>
      <c r="J40" s="60">
        <f t="shared" si="1"/>
        <v>55.285333333333334</v>
      </c>
      <c r="K40" s="60">
        <f t="shared" si="3"/>
        <v>131.38565860768719</v>
      </c>
      <c r="L40" s="61">
        <v>39.448749999999997</v>
      </c>
      <c r="M40" s="48">
        <v>63118</v>
      </c>
      <c r="N40" s="61">
        <v>44.718072289156623</v>
      </c>
      <c r="O40" s="48">
        <v>74232</v>
      </c>
    </row>
    <row r="41" spans="1:22" ht="18" customHeight="1">
      <c r="A41" s="59" t="s">
        <v>144</v>
      </c>
      <c r="B41" s="48">
        <v>1500000</v>
      </c>
      <c r="C41" s="48">
        <v>1500000</v>
      </c>
      <c r="D41" s="48">
        <v>2104211</v>
      </c>
      <c r="E41" s="48">
        <v>2104211</v>
      </c>
      <c r="F41" s="48">
        <f t="shared" si="14"/>
        <v>745789</v>
      </c>
      <c r="G41" s="48">
        <f t="shared" si="14"/>
        <v>745789</v>
      </c>
      <c r="H41" s="45">
        <v>2850000</v>
      </c>
      <c r="I41" s="45">
        <f>+H41</f>
        <v>2850000</v>
      </c>
      <c r="J41" s="60">
        <f t="shared" si="1"/>
        <v>190</v>
      </c>
      <c r="K41" s="60">
        <f t="shared" si="3"/>
        <v>238.51448159505094</v>
      </c>
      <c r="L41" s="61">
        <v>99.574666666666673</v>
      </c>
      <c r="M41" s="48">
        <v>1194896</v>
      </c>
      <c r="N41" s="61">
        <v>79.731545454545454</v>
      </c>
      <c r="O41" s="48">
        <v>877047</v>
      </c>
      <c r="V41" s="77"/>
    </row>
    <row r="42" spans="1:22" ht="18" customHeight="1">
      <c r="A42" s="59" t="s">
        <v>145</v>
      </c>
      <c r="B42" s="48">
        <v>310000</v>
      </c>
      <c r="C42" s="48">
        <v>310000</v>
      </c>
      <c r="D42" s="48">
        <v>132741</v>
      </c>
      <c r="E42" s="48">
        <f>38495+94246</f>
        <v>132741</v>
      </c>
      <c r="F42" s="48">
        <f t="shared" si="14"/>
        <v>39147</v>
      </c>
      <c r="G42" s="48">
        <f t="shared" si="14"/>
        <v>39147</v>
      </c>
      <c r="H42" s="45">
        <v>171888</v>
      </c>
      <c r="I42" s="45">
        <f>+H42</f>
        <v>171888</v>
      </c>
      <c r="J42" s="60">
        <f t="shared" si="1"/>
        <v>55.447741935483869</v>
      </c>
      <c r="K42" s="60">
        <f t="shared" si="3"/>
        <v>106.10828862975561</v>
      </c>
      <c r="L42" s="61">
        <v>61.129433962264144</v>
      </c>
      <c r="M42" s="48">
        <v>161993</v>
      </c>
      <c r="N42" s="61">
        <v>72.642777777777781</v>
      </c>
      <c r="O42" s="48">
        <v>130757</v>
      </c>
      <c r="V42" s="77"/>
    </row>
    <row r="43" spans="1:22" ht="18" customHeight="1">
      <c r="A43" s="62" t="s">
        <v>146</v>
      </c>
      <c r="B43" s="48"/>
      <c r="C43" s="48"/>
      <c r="D43" s="48">
        <v>1888</v>
      </c>
      <c r="E43" s="48">
        <v>1888</v>
      </c>
      <c r="F43" s="48">
        <f t="shared" si="14"/>
        <v>110</v>
      </c>
      <c r="G43" s="48">
        <f t="shared" si="14"/>
        <v>110</v>
      </c>
      <c r="H43" s="45">
        <v>1998</v>
      </c>
      <c r="I43" s="45">
        <f>+H43</f>
        <v>1998</v>
      </c>
      <c r="J43" s="60">
        <f t="shared" si="1"/>
        <v>0</v>
      </c>
      <c r="K43" s="60">
        <f t="shared" si="3"/>
        <v>5.7565979025008644</v>
      </c>
      <c r="L43" s="61"/>
      <c r="M43" s="48">
        <v>34708</v>
      </c>
      <c r="N43" s="61"/>
      <c r="O43" s="48">
        <v>905</v>
      </c>
    </row>
    <row r="44" spans="1:22" ht="18" customHeight="1">
      <c r="A44" s="59" t="s">
        <v>147</v>
      </c>
      <c r="B44" s="48">
        <v>60000</v>
      </c>
      <c r="C44" s="48">
        <v>60000</v>
      </c>
      <c r="D44" s="48">
        <v>19178</v>
      </c>
      <c r="E44" s="48">
        <v>19178</v>
      </c>
      <c r="F44" s="48">
        <f t="shared" si="14"/>
        <v>8999</v>
      </c>
      <c r="G44" s="48">
        <f t="shared" si="14"/>
        <v>8999</v>
      </c>
      <c r="H44" s="45">
        <v>28177</v>
      </c>
      <c r="I44" s="45">
        <f>+H44</f>
        <v>28177</v>
      </c>
      <c r="J44" s="60">
        <f t="shared" si="1"/>
        <v>46.961666666666666</v>
      </c>
      <c r="K44" s="60">
        <f t="shared" si="3"/>
        <v>83.683288289626091</v>
      </c>
      <c r="L44" s="61">
        <v>42.088750000000005</v>
      </c>
      <c r="M44" s="48">
        <v>33671</v>
      </c>
      <c r="N44" s="61">
        <v>37.938666666666663</v>
      </c>
      <c r="O44" s="48">
        <v>28454</v>
      </c>
    </row>
    <row r="45" spans="1:22" ht="18" customHeight="1">
      <c r="A45" s="59" t="s">
        <v>148</v>
      </c>
      <c r="B45" s="48">
        <f>65000+190000</f>
        <v>255000</v>
      </c>
      <c r="C45" s="48">
        <v>138571</v>
      </c>
      <c r="D45" s="48">
        <v>139912</v>
      </c>
      <c r="E45" s="48">
        <v>111082</v>
      </c>
      <c r="F45" s="48">
        <f t="shared" si="14"/>
        <v>58178</v>
      </c>
      <c r="G45" s="48">
        <f t="shared" si="14"/>
        <v>55575</v>
      </c>
      <c r="H45" s="45">
        <v>198090</v>
      </c>
      <c r="I45" s="45">
        <f>125840+40817</f>
        <v>166657</v>
      </c>
      <c r="J45" s="60">
        <f t="shared" si="1"/>
        <v>77.682352941176475</v>
      </c>
      <c r="K45" s="60">
        <f t="shared" si="3"/>
        <v>154.91393670183231</v>
      </c>
      <c r="L45" s="61">
        <v>73.06914285714285</v>
      </c>
      <c r="M45" s="48">
        <f>21988+105883</f>
        <v>127871</v>
      </c>
      <c r="N45" s="61">
        <v>78.758181818181811</v>
      </c>
      <c r="O45" s="48">
        <v>86634</v>
      </c>
    </row>
    <row r="46" spans="1:22" ht="18" customHeight="1">
      <c r="A46" s="59" t="s">
        <v>149</v>
      </c>
      <c r="B46" s="48">
        <v>50000</v>
      </c>
      <c r="C46" s="48">
        <v>46430</v>
      </c>
      <c r="D46" s="48">
        <v>34695</v>
      </c>
      <c r="E46" s="48">
        <v>32233</v>
      </c>
      <c r="F46" s="48">
        <f t="shared" si="14"/>
        <v>6305</v>
      </c>
      <c r="G46" s="48">
        <f t="shared" si="14"/>
        <v>2467</v>
      </c>
      <c r="H46" s="45">
        <v>41000</v>
      </c>
      <c r="I46" s="45">
        <v>34700</v>
      </c>
      <c r="J46" s="60">
        <f t="shared" si="1"/>
        <v>82</v>
      </c>
      <c r="K46" s="60">
        <f t="shared" si="3"/>
        <v>217.86492374727669</v>
      </c>
      <c r="L46" s="61">
        <v>47.047499999999999</v>
      </c>
      <c r="M46" s="48">
        <v>18819</v>
      </c>
      <c r="N46" s="61">
        <v>28.916483516483517</v>
      </c>
      <c r="O46" s="48">
        <v>13157</v>
      </c>
    </row>
    <row r="47" spans="1:22" ht="18" customHeight="1">
      <c r="A47" s="59" t="s">
        <v>150</v>
      </c>
      <c r="B47" s="48">
        <v>25000</v>
      </c>
      <c r="C47" s="48">
        <v>25000</v>
      </c>
      <c r="D47" s="48">
        <v>15223</v>
      </c>
      <c r="E47" s="48">
        <v>15223</v>
      </c>
      <c r="F47" s="48">
        <f t="shared" si="14"/>
        <v>2577</v>
      </c>
      <c r="G47" s="48">
        <f t="shared" si="14"/>
        <v>2577</v>
      </c>
      <c r="H47" s="45">
        <v>17800</v>
      </c>
      <c r="I47" s="45">
        <f>+H47</f>
        <v>17800</v>
      </c>
      <c r="J47" s="60">
        <f t="shared" si="1"/>
        <v>71.2</v>
      </c>
      <c r="K47" s="60">
        <f t="shared" si="3"/>
        <v>97.156268762622133</v>
      </c>
      <c r="L47" s="61">
        <v>22.901250000000001</v>
      </c>
      <c r="M47" s="48">
        <v>18321</v>
      </c>
      <c r="N47" s="61">
        <v>2075.125</v>
      </c>
      <c r="O47" s="48">
        <v>83005</v>
      </c>
    </row>
    <row r="48" spans="1:22" ht="18" customHeight="1">
      <c r="A48" s="59" t="s">
        <v>151</v>
      </c>
      <c r="B48" s="48">
        <v>105000</v>
      </c>
      <c r="C48" s="48">
        <v>105000</v>
      </c>
      <c r="D48" s="48">
        <v>58804</v>
      </c>
      <c r="E48" s="48">
        <v>58804</v>
      </c>
      <c r="F48" s="48">
        <f t="shared" si="14"/>
        <v>9000</v>
      </c>
      <c r="G48" s="48">
        <f t="shared" si="14"/>
        <v>9000</v>
      </c>
      <c r="H48" s="45">
        <v>67804</v>
      </c>
      <c r="I48" s="45">
        <f>+H48</f>
        <v>67804</v>
      </c>
      <c r="J48" s="60">
        <f t="shared" si="1"/>
        <v>64.575238095238092</v>
      </c>
      <c r="K48" s="60">
        <f t="shared" si="3"/>
        <v>114.91813836819091</v>
      </c>
      <c r="L48" s="61">
        <v>53.63818181818182</v>
      </c>
      <c r="M48" s="48">
        <v>59002</v>
      </c>
      <c r="N48" s="61">
        <v>51.080999999999996</v>
      </c>
      <c r="O48" s="48">
        <v>51081</v>
      </c>
    </row>
    <row r="49" spans="1:15" ht="21" customHeight="1">
      <c r="A49" s="49" t="s">
        <v>152</v>
      </c>
      <c r="B49" s="50">
        <v>116100</v>
      </c>
      <c r="C49" s="50">
        <v>116100</v>
      </c>
      <c r="D49" s="50"/>
      <c r="E49" s="50"/>
      <c r="F49" s="50"/>
      <c r="G49" s="50"/>
      <c r="H49" s="45">
        <v>0</v>
      </c>
      <c r="I49" s="81">
        <v>0</v>
      </c>
      <c r="J49" s="82">
        <f t="shared" si="1"/>
        <v>0</v>
      </c>
      <c r="K49" s="82">
        <f t="shared" si="3"/>
        <v>0</v>
      </c>
      <c r="L49" s="83"/>
      <c r="M49" s="48">
        <v>0</v>
      </c>
      <c r="N49" s="80">
        <v>95.693779904306226</v>
      </c>
      <c r="O49" s="48">
        <v>80000</v>
      </c>
    </row>
    <row r="50" spans="1:15" ht="21" customHeight="1">
      <c r="A50" s="63" t="s">
        <v>153</v>
      </c>
      <c r="B50" s="84"/>
      <c r="C50" s="84"/>
      <c r="D50" s="84">
        <v>2711854</v>
      </c>
      <c r="E50" s="84">
        <v>2711854</v>
      </c>
      <c r="F50" s="84">
        <f>+H50-D50</f>
        <v>0</v>
      </c>
      <c r="G50" s="84">
        <f>+I50-E50</f>
        <v>0</v>
      </c>
      <c r="H50" s="85">
        <v>2711854</v>
      </c>
      <c r="I50" s="85">
        <v>2711854</v>
      </c>
      <c r="J50" s="86">
        <f t="shared" si="1"/>
        <v>0</v>
      </c>
      <c r="K50" s="60">
        <f t="shared" si="3"/>
        <v>121.87921622770708</v>
      </c>
      <c r="L50" s="87"/>
      <c r="M50" s="84">
        <v>2225034</v>
      </c>
      <c r="N50" s="87"/>
      <c r="O50" s="84">
        <v>1897943</v>
      </c>
    </row>
    <row r="51" spans="1:15" ht="21" customHeight="1">
      <c r="A51" s="64" t="s">
        <v>154</v>
      </c>
      <c r="B51" s="88">
        <v>5462079</v>
      </c>
      <c r="C51" s="88">
        <v>5462079</v>
      </c>
      <c r="D51" s="88">
        <v>2667771</v>
      </c>
      <c r="E51" s="88">
        <v>2667771</v>
      </c>
      <c r="F51" s="88"/>
      <c r="G51" s="88"/>
      <c r="H51" s="89">
        <v>2917720.55</v>
      </c>
      <c r="I51" s="89">
        <f>+H51</f>
        <v>2917720.55</v>
      </c>
      <c r="J51" s="90">
        <f t="shared" si="1"/>
        <v>53.417765469887932</v>
      </c>
      <c r="K51" s="90">
        <f t="shared" si="3"/>
        <v>113.29866805009384</v>
      </c>
      <c r="L51" s="91">
        <v>45.484686907265534</v>
      </c>
      <c r="M51" s="88">
        <v>2575247</v>
      </c>
      <c r="N51" s="91">
        <v>53.525297521906325</v>
      </c>
      <c r="O51" s="88">
        <v>1943275</v>
      </c>
    </row>
    <row r="52" spans="1:15" ht="21" customHeight="1">
      <c r="A52" s="65" t="s">
        <v>155</v>
      </c>
      <c r="B52" s="66">
        <f t="shared" ref="B52:I52" si="16">+B51+B50+B10</f>
        <v>13023179</v>
      </c>
      <c r="C52" s="66">
        <f t="shared" si="16"/>
        <v>11698180</v>
      </c>
      <c r="D52" s="66">
        <f t="shared" si="16"/>
        <v>9956198</v>
      </c>
      <c r="E52" s="66">
        <f t="shared" si="16"/>
        <v>9405834</v>
      </c>
      <c r="F52" s="66">
        <f t="shared" si="16"/>
        <v>1329071</v>
      </c>
      <c r="G52" s="66">
        <f t="shared" si="16"/>
        <v>1197833</v>
      </c>
      <c r="H52" s="67">
        <f t="shared" si="16"/>
        <v>11535218.550000001</v>
      </c>
      <c r="I52" s="67">
        <f t="shared" si="16"/>
        <v>10853616.550000001</v>
      </c>
      <c r="J52" s="68">
        <f t="shared" si="1"/>
        <v>88.574522011868225</v>
      </c>
      <c r="K52" s="68">
        <f t="shared" si="3"/>
        <v>133.5731685711242</v>
      </c>
      <c r="L52" s="69">
        <v>68.599999999999994</v>
      </c>
      <c r="M52" s="66">
        <f>+M51+M50+M10</f>
        <v>8635880</v>
      </c>
      <c r="N52" s="69">
        <v>71.900000000000006</v>
      </c>
      <c r="O52" s="66">
        <f>+O51+O50+O10</f>
        <v>7133061</v>
      </c>
    </row>
  </sheetData>
  <mergeCells count="23">
    <mergeCell ref="N1:O1"/>
    <mergeCell ref="A2:O2"/>
    <mergeCell ref="A3:O3"/>
    <mergeCell ref="A6:A8"/>
    <mergeCell ref="B6:C6"/>
    <mergeCell ref="D6:E6"/>
    <mergeCell ref="F6:G6"/>
    <mergeCell ref="H6:I6"/>
    <mergeCell ref="J6:K6"/>
    <mergeCell ref="L6:L8"/>
    <mergeCell ref="O6:O8"/>
    <mergeCell ref="B7:B8"/>
    <mergeCell ref="C7:C8"/>
    <mergeCell ref="D7:D8"/>
    <mergeCell ref="E7:E8"/>
    <mergeCell ref="F7:F8"/>
    <mergeCell ref="G7:G8"/>
    <mergeCell ref="H7:H8"/>
    <mergeCell ref="I7:I8"/>
    <mergeCell ref="J7:J8"/>
    <mergeCell ref="K7:K8"/>
    <mergeCell ref="M6:M8"/>
    <mergeCell ref="N6:N8"/>
  </mergeCells>
  <pageMargins left="0.82" right="0.17" top="0.44" bottom="0.5" header="0.3" footer="0.3"/>
  <pageSetup paperSize="9" scale="34"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P50"/>
  <sheetViews>
    <sheetView showZeros="0" topLeftCell="A8" workbookViewId="0">
      <selection activeCell="K36" sqref="K36"/>
    </sheetView>
  </sheetViews>
  <sheetFormatPr defaultColWidth="10.28515625" defaultRowHeight="16.5"/>
  <cols>
    <col min="1" max="1" width="57.85546875" style="92" customWidth="1"/>
    <col min="2" max="4" width="12.7109375" style="92" customWidth="1"/>
    <col min="5" max="7" width="13" style="93" customWidth="1"/>
    <col min="8" max="8" width="8.42578125" style="94" customWidth="1"/>
    <col min="9" max="9" width="7.140625" style="92" customWidth="1"/>
    <col min="10" max="10" width="8.28515625" style="92" customWidth="1"/>
    <col min="11" max="11" width="14.140625" style="94" customWidth="1"/>
    <col min="12" max="12" width="11" style="92" customWidth="1"/>
    <col min="13" max="13" width="11.42578125" style="92" customWidth="1"/>
    <col min="14" max="14" width="66.85546875" style="92" customWidth="1"/>
    <col min="15" max="16" width="10.28515625" style="92" customWidth="1"/>
    <col min="17" max="256" width="10.28515625" style="92"/>
    <col min="257" max="257" width="57.85546875" style="92" customWidth="1"/>
    <col min="258" max="260" width="12.7109375" style="92" customWidth="1"/>
    <col min="261" max="263" width="13" style="92" customWidth="1"/>
    <col min="264" max="264" width="8.42578125" style="92" customWidth="1"/>
    <col min="265" max="265" width="7.140625" style="92" customWidth="1"/>
    <col min="266" max="266" width="8.28515625" style="92" customWidth="1"/>
    <col min="267" max="267" width="14.140625" style="92" customWidth="1"/>
    <col min="268" max="268" width="11" style="92" customWidth="1"/>
    <col min="269" max="269" width="11.42578125" style="92" customWidth="1"/>
    <col min="270" max="270" width="66.85546875" style="92" customWidth="1"/>
    <col min="271" max="272" width="10.28515625" style="92" customWidth="1"/>
    <col min="273" max="512" width="10.28515625" style="92"/>
    <col min="513" max="513" width="57.85546875" style="92" customWidth="1"/>
    <col min="514" max="516" width="12.7109375" style="92" customWidth="1"/>
    <col min="517" max="519" width="13" style="92" customWidth="1"/>
    <col min="520" max="520" width="8.42578125" style="92" customWidth="1"/>
    <col min="521" max="521" width="7.140625" style="92" customWidth="1"/>
    <col min="522" max="522" width="8.28515625" style="92" customWidth="1"/>
    <col min="523" max="523" width="14.140625" style="92" customWidth="1"/>
    <col min="524" max="524" width="11" style="92" customWidth="1"/>
    <col min="525" max="525" width="11.42578125" style="92" customWidth="1"/>
    <col min="526" max="526" width="66.85546875" style="92" customWidth="1"/>
    <col min="527" max="528" width="10.28515625" style="92" customWidth="1"/>
    <col min="529" max="768" width="10.28515625" style="92"/>
    <col min="769" max="769" width="57.85546875" style="92" customWidth="1"/>
    <col min="770" max="772" width="12.7109375" style="92" customWidth="1"/>
    <col min="773" max="775" width="13" style="92" customWidth="1"/>
    <col min="776" max="776" width="8.42578125" style="92" customWidth="1"/>
    <col min="777" max="777" width="7.140625" style="92" customWidth="1"/>
    <col min="778" max="778" width="8.28515625" style="92" customWidth="1"/>
    <col min="779" max="779" width="14.140625" style="92" customWidth="1"/>
    <col min="780" max="780" width="11" style="92" customWidth="1"/>
    <col min="781" max="781" width="11.42578125" style="92" customWidth="1"/>
    <col min="782" max="782" width="66.85546875" style="92" customWidth="1"/>
    <col min="783" max="784" width="10.28515625" style="92" customWidth="1"/>
    <col min="785" max="1024" width="10.28515625" style="92"/>
    <col min="1025" max="1025" width="57.85546875" style="92" customWidth="1"/>
    <col min="1026" max="1028" width="12.7109375" style="92" customWidth="1"/>
    <col min="1029" max="1031" width="13" style="92" customWidth="1"/>
    <col min="1032" max="1032" width="8.42578125" style="92" customWidth="1"/>
    <col min="1033" max="1033" width="7.140625" style="92" customWidth="1"/>
    <col min="1034" max="1034" width="8.28515625" style="92" customWidth="1"/>
    <col min="1035" max="1035" width="14.140625" style="92" customWidth="1"/>
    <col min="1036" max="1036" width="11" style="92" customWidth="1"/>
    <col min="1037" max="1037" width="11.42578125" style="92" customWidth="1"/>
    <col min="1038" max="1038" width="66.85546875" style="92" customWidth="1"/>
    <col min="1039" max="1040" width="10.28515625" style="92" customWidth="1"/>
    <col min="1041" max="1280" width="10.28515625" style="92"/>
    <col min="1281" max="1281" width="57.85546875" style="92" customWidth="1"/>
    <col min="1282" max="1284" width="12.7109375" style="92" customWidth="1"/>
    <col min="1285" max="1287" width="13" style="92" customWidth="1"/>
    <col min="1288" max="1288" width="8.42578125" style="92" customWidth="1"/>
    <col min="1289" max="1289" width="7.140625" style="92" customWidth="1"/>
    <col min="1290" max="1290" width="8.28515625" style="92" customWidth="1"/>
    <col min="1291" max="1291" width="14.140625" style="92" customWidth="1"/>
    <col min="1292" max="1292" width="11" style="92" customWidth="1"/>
    <col min="1293" max="1293" width="11.42578125" style="92" customWidth="1"/>
    <col min="1294" max="1294" width="66.85546875" style="92" customWidth="1"/>
    <col min="1295" max="1296" width="10.28515625" style="92" customWidth="1"/>
    <col min="1297" max="1536" width="10.28515625" style="92"/>
    <col min="1537" max="1537" width="57.85546875" style="92" customWidth="1"/>
    <col min="1538" max="1540" width="12.7109375" style="92" customWidth="1"/>
    <col min="1541" max="1543" width="13" style="92" customWidth="1"/>
    <col min="1544" max="1544" width="8.42578125" style="92" customWidth="1"/>
    <col min="1545" max="1545" width="7.140625" style="92" customWidth="1"/>
    <col min="1546" max="1546" width="8.28515625" style="92" customWidth="1"/>
    <col min="1547" max="1547" width="14.140625" style="92" customWidth="1"/>
    <col min="1548" max="1548" width="11" style="92" customWidth="1"/>
    <col min="1549" max="1549" width="11.42578125" style="92" customWidth="1"/>
    <col min="1550" max="1550" width="66.85546875" style="92" customWidth="1"/>
    <col min="1551" max="1552" width="10.28515625" style="92" customWidth="1"/>
    <col min="1553" max="1792" width="10.28515625" style="92"/>
    <col min="1793" max="1793" width="57.85546875" style="92" customWidth="1"/>
    <col min="1794" max="1796" width="12.7109375" style="92" customWidth="1"/>
    <col min="1797" max="1799" width="13" style="92" customWidth="1"/>
    <col min="1800" max="1800" width="8.42578125" style="92" customWidth="1"/>
    <col min="1801" max="1801" width="7.140625" style="92" customWidth="1"/>
    <col min="1802" max="1802" width="8.28515625" style="92" customWidth="1"/>
    <col min="1803" max="1803" width="14.140625" style="92" customWidth="1"/>
    <col min="1804" max="1804" width="11" style="92" customWidth="1"/>
    <col min="1805" max="1805" width="11.42578125" style="92" customWidth="1"/>
    <col min="1806" max="1806" width="66.85546875" style="92" customWidth="1"/>
    <col min="1807" max="1808" width="10.28515625" style="92" customWidth="1"/>
    <col min="1809" max="2048" width="10.28515625" style="92"/>
    <col min="2049" max="2049" width="57.85546875" style="92" customWidth="1"/>
    <col min="2050" max="2052" width="12.7109375" style="92" customWidth="1"/>
    <col min="2053" max="2055" width="13" style="92" customWidth="1"/>
    <col min="2056" max="2056" width="8.42578125" style="92" customWidth="1"/>
    <col min="2057" max="2057" width="7.140625" style="92" customWidth="1"/>
    <col min="2058" max="2058" width="8.28515625" style="92" customWidth="1"/>
    <col min="2059" max="2059" width="14.140625" style="92" customWidth="1"/>
    <col min="2060" max="2060" width="11" style="92" customWidth="1"/>
    <col min="2061" max="2061" width="11.42578125" style="92" customWidth="1"/>
    <col min="2062" max="2062" width="66.85546875" style="92" customWidth="1"/>
    <col min="2063" max="2064" width="10.28515625" style="92" customWidth="1"/>
    <col min="2065" max="2304" width="10.28515625" style="92"/>
    <col min="2305" max="2305" width="57.85546875" style="92" customWidth="1"/>
    <col min="2306" max="2308" width="12.7109375" style="92" customWidth="1"/>
    <col min="2309" max="2311" width="13" style="92" customWidth="1"/>
    <col min="2312" max="2312" width="8.42578125" style="92" customWidth="1"/>
    <col min="2313" max="2313" width="7.140625" style="92" customWidth="1"/>
    <col min="2314" max="2314" width="8.28515625" style="92" customWidth="1"/>
    <col min="2315" max="2315" width="14.140625" style="92" customWidth="1"/>
    <col min="2316" max="2316" width="11" style="92" customWidth="1"/>
    <col min="2317" max="2317" width="11.42578125" style="92" customWidth="1"/>
    <col min="2318" max="2318" width="66.85546875" style="92" customWidth="1"/>
    <col min="2319" max="2320" width="10.28515625" style="92" customWidth="1"/>
    <col min="2321" max="2560" width="10.28515625" style="92"/>
    <col min="2561" max="2561" width="57.85546875" style="92" customWidth="1"/>
    <col min="2562" max="2564" width="12.7109375" style="92" customWidth="1"/>
    <col min="2565" max="2567" width="13" style="92" customWidth="1"/>
    <col min="2568" max="2568" width="8.42578125" style="92" customWidth="1"/>
    <col min="2569" max="2569" width="7.140625" style="92" customWidth="1"/>
    <col min="2570" max="2570" width="8.28515625" style="92" customWidth="1"/>
    <col min="2571" max="2571" width="14.140625" style="92" customWidth="1"/>
    <col min="2572" max="2572" width="11" style="92" customWidth="1"/>
    <col min="2573" max="2573" width="11.42578125" style="92" customWidth="1"/>
    <col min="2574" max="2574" width="66.85546875" style="92" customWidth="1"/>
    <col min="2575" max="2576" width="10.28515625" style="92" customWidth="1"/>
    <col min="2577" max="2816" width="10.28515625" style="92"/>
    <col min="2817" max="2817" width="57.85546875" style="92" customWidth="1"/>
    <col min="2818" max="2820" width="12.7109375" style="92" customWidth="1"/>
    <col min="2821" max="2823" width="13" style="92" customWidth="1"/>
    <col min="2824" max="2824" width="8.42578125" style="92" customWidth="1"/>
    <col min="2825" max="2825" width="7.140625" style="92" customWidth="1"/>
    <col min="2826" max="2826" width="8.28515625" style="92" customWidth="1"/>
    <col min="2827" max="2827" width="14.140625" style="92" customWidth="1"/>
    <col min="2828" max="2828" width="11" style="92" customWidth="1"/>
    <col min="2829" max="2829" width="11.42578125" style="92" customWidth="1"/>
    <col min="2830" max="2830" width="66.85546875" style="92" customWidth="1"/>
    <col min="2831" max="2832" width="10.28515625" style="92" customWidth="1"/>
    <col min="2833" max="3072" width="10.28515625" style="92"/>
    <col min="3073" max="3073" width="57.85546875" style="92" customWidth="1"/>
    <col min="3074" max="3076" width="12.7109375" style="92" customWidth="1"/>
    <col min="3077" max="3079" width="13" style="92" customWidth="1"/>
    <col min="3080" max="3080" width="8.42578125" style="92" customWidth="1"/>
    <col min="3081" max="3081" width="7.140625" style="92" customWidth="1"/>
    <col min="3082" max="3082" width="8.28515625" style="92" customWidth="1"/>
    <col min="3083" max="3083" width="14.140625" style="92" customWidth="1"/>
    <col min="3084" max="3084" width="11" style="92" customWidth="1"/>
    <col min="3085" max="3085" width="11.42578125" style="92" customWidth="1"/>
    <col min="3086" max="3086" width="66.85546875" style="92" customWidth="1"/>
    <col min="3087" max="3088" width="10.28515625" style="92" customWidth="1"/>
    <col min="3089" max="3328" width="10.28515625" style="92"/>
    <col min="3329" max="3329" width="57.85546875" style="92" customWidth="1"/>
    <col min="3330" max="3332" width="12.7109375" style="92" customWidth="1"/>
    <col min="3333" max="3335" width="13" style="92" customWidth="1"/>
    <col min="3336" max="3336" width="8.42578125" style="92" customWidth="1"/>
    <col min="3337" max="3337" width="7.140625" style="92" customWidth="1"/>
    <col min="3338" max="3338" width="8.28515625" style="92" customWidth="1"/>
    <col min="3339" max="3339" width="14.140625" style="92" customWidth="1"/>
    <col min="3340" max="3340" width="11" style="92" customWidth="1"/>
    <col min="3341" max="3341" width="11.42578125" style="92" customWidth="1"/>
    <col min="3342" max="3342" width="66.85546875" style="92" customWidth="1"/>
    <col min="3343" max="3344" width="10.28515625" style="92" customWidth="1"/>
    <col min="3345" max="3584" width="10.28515625" style="92"/>
    <col min="3585" max="3585" width="57.85546875" style="92" customWidth="1"/>
    <col min="3586" max="3588" width="12.7109375" style="92" customWidth="1"/>
    <col min="3589" max="3591" width="13" style="92" customWidth="1"/>
    <col min="3592" max="3592" width="8.42578125" style="92" customWidth="1"/>
    <col min="3593" max="3593" width="7.140625" style="92" customWidth="1"/>
    <col min="3594" max="3594" width="8.28515625" style="92" customWidth="1"/>
    <col min="3595" max="3595" width="14.140625" style="92" customWidth="1"/>
    <col min="3596" max="3596" width="11" style="92" customWidth="1"/>
    <col min="3597" max="3597" width="11.42578125" style="92" customWidth="1"/>
    <col min="3598" max="3598" width="66.85546875" style="92" customWidth="1"/>
    <col min="3599" max="3600" width="10.28515625" style="92" customWidth="1"/>
    <col min="3601" max="3840" width="10.28515625" style="92"/>
    <col min="3841" max="3841" width="57.85546875" style="92" customWidth="1"/>
    <col min="3842" max="3844" width="12.7109375" style="92" customWidth="1"/>
    <col min="3845" max="3847" width="13" style="92" customWidth="1"/>
    <col min="3848" max="3848" width="8.42578125" style="92" customWidth="1"/>
    <col min="3849" max="3849" width="7.140625" style="92" customWidth="1"/>
    <col min="3850" max="3850" width="8.28515625" style="92" customWidth="1"/>
    <col min="3851" max="3851" width="14.140625" style="92" customWidth="1"/>
    <col min="3852" max="3852" width="11" style="92" customWidth="1"/>
    <col min="3853" max="3853" width="11.42578125" style="92" customWidth="1"/>
    <col min="3854" max="3854" width="66.85546875" style="92" customWidth="1"/>
    <col min="3855" max="3856" width="10.28515625" style="92" customWidth="1"/>
    <col min="3857" max="4096" width="10.28515625" style="92"/>
    <col min="4097" max="4097" width="57.85546875" style="92" customWidth="1"/>
    <col min="4098" max="4100" width="12.7109375" style="92" customWidth="1"/>
    <col min="4101" max="4103" width="13" style="92" customWidth="1"/>
    <col min="4104" max="4104" width="8.42578125" style="92" customWidth="1"/>
    <col min="4105" max="4105" width="7.140625" style="92" customWidth="1"/>
    <col min="4106" max="4106" width="8.28515625" style="92" customWidth="1"/>
    <col min="4107" max="4107" width="14.140625" style="92" customWidth="1"/>
    <col min="4108" max="4108" width="11" style="92" customWidth="1"/>
    <col min="4109" max="4109" width="11.42578125" style="92" customWidth="1"/>
    <col min="4110" max="4110" width="66.85546875" style="92" customWidth="1"/>
    <col min="4111" max="4112" width="10.28515625" style="92" customWidth="1"/>
    <col min="4113" max="4352" width="10.28515625" style="92"/>
    <col min="4353" max="4353" width="57.85546875" style="92" customWidth="1"/>
    <col min="4354" max="4356" width="12.7109375" style="92" customWidth="1"/>
    <col min="4357" max="4359" width="13" style="92" customWidth="1"/>
    <col min="4360" max="4360" width="8.42578125" style="92" customWidth="1"/>
    <col min="4361" max="4361" width="7.140625" style="92" customWidth="1"/>
    <col min="4362" max="4362" width="8.28515625" style="92" customWidth="1"/>
    <col min="4363" max="4363" width="14.140625" style="92" customWidth="1"/>
    <col min="4364" max="4364" width="11" style="92" customWidth="1"/>
    <col min="4365" max="4365" width="11.42578125" style="92" customWidth="1"/>
    <col min="4366" max="4366" width="66.85546875" style="92" customWidth="1"/>
    <col min="4367" max="4368" width="10.28515625" style="92" customWidth="1"/>
    <col min="4369" max="4608" width="10.28515625" style="92"/>
    <col min="4609" max="4609" width="57.85546875" style="92" customWidth="1"/>
    <col min="4610" max="4612" width="12.7109375" style="92" customWidth="1"/>
    <col min="4613" max="4615" width="13" style="92" customWidth="1"/>
    <col min="4616" max="4616" width="8.42578125" style="92" customWidth="1"/>
    <col min="4617" max="4617" width="7.140625" style="92" customWidth="1"/>
    <col min="4618" max="4618" width="8.28515625" style="92" customWidth="1"/>
    <col min="4619" max="4619" width="14.140625" style="92" customWidth="1"/>
    <col min="4620" max="4620" width="11" style="92" customWidth="1"/>
    <col min="4621" max="4621" width="11.42578125" style="92" customWidth="1"/>
    <col min="4622" max="4622" width="66.85546875" style="92" customWidth="1"/>
    <col min="4623" max="4624" width="10.28515625" style="92" customWidth="1"/>
    <col min="4625" max="4864" width="10.28515625" style="92"/>
    <col min="4865" max="4865" width="57.85546875" style="92" customWidth="1"/>
    <col min="4866" max="4868" width="12.7109375" style="92" customWidth="1"/>
    <col min="4869" max="4871" width="13" style="92" customWidth="1"/>
    <col min="4872" max="4872" width="8.42578125" style="92" customWidth="1"/>
    <col min="4873" max="4873" width="7.140625" style="92" customWidth="1"/>
    <col min="4874" max="4874" width="8.28515625" style="92" customWidth="1"/>
    <col min="4875" max="4875" width="14.140625" style="92" customWidth="1"/>
    <col min="4876" max="4876" width="11" style="92" customWidth="1"/>
    <col min="4877" max="4877" width="11.42578125" style="92" customWidth="1"/>
    <col min="4878" max="4878" width="66.85546875" style="92" customWidth="1"/>
    <col min="4879" max="4880" width="10.28515625" style="92" customWidth="1"/>
    <col min="4881" max="5120" width="10.28515625" style="92"/>
    <col min="5121" max="5121" width="57.85546875" style="92" customWidth="1"/>
    <col min="5122" max="5124" width="12.7109375" style="92" customWidth="1"/>
    <col min="5125" max="5127" width="13" style="92" customWidth="1"/>
    <col min="5128" max="5128" width="8.42578125" style="92" customWidth="1"/>
    <col min="5129" max="5129" width="7.140625" style="92" customWidth="1"/>
    <col min="5130" max="5130" width="8.28515625" style="92" customWidth="1"/>
    <col min="5131" max="5131" width="14.140625" style="92" customWidth="1"/>
    <col min="5132" max="5132" width="11" style="92" customWidth="1"/>
    <col min="5133" max="5133" width="11.42578125" style="92" customWidth="1"/>
    <col min="5134" max="5134" width="66.85546875" style="92" customWidth="1"/>
    <col min="5135" max="5136" width="10.28515625" style="92" customWidth="1"/>
    <col min="5137" max="5376" width="10.28515625" style="92"/>
    <col min="5377" max="5377" width="57.85546875" style="92" customWidth="1"/>
    <col min="5378" max="5380" width="12.7109375" style="92" customWidth="1"/>
    <col min="5381" max="5383" width="13" style="92" customWidth="1"/>
    <col min="5384" max="5384" width="8.42578125" style="92" customWidth="1"/>
    <col min="5385" max="5385" width="7.140625" style="92" customWidth="1"/>
    <col min="5386" max="5386" width="8.28515625" style="92" customWidth="1"/>
    <col min="5387" max="5387" width="14.140625" style="92" customWidth="1"/>
    <col min="5388" max="5388" width="11" style="92" customWidth="1"/>
    <col min="5389" max="5389" width="11.42578125" style="92" customWidth="1"/>
    <col min="5390" max="5390" width="66.85546875" style="92" customWidth="1"/>
    <col min="5391" max="5392" width="10.28515625" style="92" customWidth="1"/>
    <col min="5393" max="5632" width="10.28515625" style="92"/>
    <col min="5633" max="5633" width="57.85546875" style="92" customWidth="1"/>
    <col min="5634" max="5636" width="12.7109375" style="92" customWidth="1"/>
    <col min="5637" max="5639" width="13" style="92" customWidth="1"/>
    <col min="5640" max="5640" width="8.42578125" style="92" customWidth="1"/>
    <col min="5641" max="5641" width="7.140625" style="92" customWidth="1"/>
    <col min="5642" max="5642" width="8.28515625" style="92" customWidth="1"/>
    <col min="5643" max="5643" width="14.140625" style="92" customWidth="1"/>
    <col min="5644" max="5644" width="11" style="92" customWidth="1"/>
    <col min="5645" max="5645" width="11.42578125" style="92" customWidth="1"/>
    <col min="5646" max="5646" width="66.85546875" style="92" customWidth="1"/>
    <col min="5647" max="5648" width="10.28515625" style="92" customWidth="1"/>
    <col min="5649" max="5888" width="10.28515625" style="92"/>
    <col min="5889" max="5889" width="57.85546875" style="92" customWidth="1"/>
    <col min="5890" max="5892" width="12.7109375" style="92" customWidth="1"/>
    <col min="5893" max="5895" width="13" style="92" customWidth="1"/>
    <col min="5896" max="5896" width="8.42578125" style="92" customWidth="1"/>
    <col min="5897" max="5897" width="7.140625" style="92" customWidth="1"/>
    <col min="5898" max="5898" width="8.28515625" style="92" customWidth="1"/>
    <col min="5899" max="5899" width="14.140625" style="92" customWidth="1"/>
    <col min="5900" max="5900" width="11" style="92" customWidth="1"/>
    <col min="5901" max="5901" width="11.42578125" style="92" customWidth="1"/>
    <col min="5902" max="5902" width="66.85546875" style="92" customWidth="1"/>
    <col min="5903" max="5904" width="10.28515625" style="92" customWidth="1"/>
    <col min="5905" max="6144" width="10.28515625" style="92"/>
    <col min="6145" max="6145" width="57.85546875" style="92" customWidth="1"/>
    <col min="6146" max="6148" width="12.7109375" style="92" customWidth="1"/>
    <col min="6149" max="6151" width="13" style="92" customWidth="1"/>
    <col min="6152" max="6152" width="8.42578125" style="92" customWidth="1"/>
    <col min="6153" max="6153" width="7.140625" style="92" customWidth="1"/>
    <col min="6154" max="6154" width="8.28515625" style="92" customWidth="1"/>
    <col min="6155" max="6155" width="14.140625" style="92" customWidth="1"/>
    <col min="6156" max="6156" width="11" style="92" customWidth="1"/>
    <col min="6157" max="6157" width="11.42578125" style="92" customWidth="1"/>
    <col min="6158" max="6158" width="66.85546875" style="92" customWidth="1"/>
    <col min="6159" max="6160" width="10.28515625" style="92" customWidth="1"/>
    <col min="6161" max="6400" width="10.28515625" style="92"/>
    <col min="6401" max="6401" width="57.85546875" style="92" customWidth="1"/>
    <col min="6402" max="6404" width="12.7109375" style="92" customWidth="1"/>
    <col min="6405" max="6407" width="13" style="92" customWidth="1"/>
    <col min="6408" max="6408" width="8.42578125" style="92" customWidth="1"/>
    <col min="6409" max="6409" width="7.140625" style="92" customWidth="1"/>
    <col min="6410" max="6410" width="8.28515625" style="92" customWidth="1"/>
    <col min="6411" max="6411" width="14.140625" style="92" customWidth="1"/>
    <col min="6412" max="6412" width="11" style="92" customWidth="1"/>
    <col min="6413" max="6413" width="11.42578125" style="92" customWidth="1"/>
    <col min="6414" max="6414" width="66.85546875" style="92" customWidth="1"/>
    <col min="6415" max="6416" width="10.28515625" style="92" customWidth="1"/>
    <col min="6417" max="6656" width="10.28515625" style="92"/>
    <col min="6657" max="6657" width="57.85546875" style="92" customWidth="1"/>
    <col min="6658" max="6660" width="12.7109375" style="92" customWidth="1"/>
    <col min="6661" max="6663" width="13" style="92" customWidth="1"/>
    <col min="6664" max="6664" width="8.42578125" style="92" customWidth="1"/>
    <col min="6665" max="6665" width="7.140625" style="92" customWidth="1"/>
    <col min="6666" max="6666" width="8.28515625" style="92" customWidth="1"/>
    <col min="6667" max="6667" width="14.140625" style="92" customWidth="1"/>
    <col min="6668" max="6668" width="11" style="92" customWidth="1"/>
    <col min="6669" max="6669" width="11.42578125" style="92" customWidth="1"/>
    <col min="6670" max="6670" width="66.85546875" style="92" customWidth="1"/>
    <col min="6671" max="6672" width="10.28515625" style="92" customWidth="1"/>
    <col min="6673" max="6912" width="10.28515625" style="92"/>
    <col min="6913" max="6913" width="57.85546875" style="92" customWidth="1"/>
    <col min="6914" max="6916" width="12.7109375" style="92" customWidth="1"/>
    <col min="6917" max="6919" width="13" style="92" customWidth="1"/>
    <col min="6920" max="6920" width="8.42578125" style="92" customWidth="1"/>
    <col min="6921" max="6921" width="7.140625" style="92" customWidth="1"/>
    <col min="6922" max="6922" width="8.28515625" style="92" customWidth="1"/>
    <col min="6923" max="6923" width="14.140625" style="92" customWidth="1"/>
    <col min="6924" max="6924" width="11" style="92" customWidth="1"/>
    <col min="6925" max="6925" width="11.42578125" style="92" customWidth="1"/>
    <col min="6926" max="6926" width="66.85546875" style="92" customWidth="1"/>
    <col min="6927" max="6928" width="10.28515625" style="92" customWidth="1"/>
    <col min="6929" max="7168" width="10.28515625" style="92"/>
    <col min="7169" max="7169" width="57.85546875" style="92" customWidth="1"/>
    <col min="7170" max="7172" width="12.7109375" style="92" customWidth="1"/>
    <col min="7173" max="7175" width="13" style="92" customWidth="1"/>
    <col min="7176" max="7176" width="8.42578125" style="92" customWidth="1"/>
    <col min="7177" max="7177" width="7.140625" style="92" customWidth="1"/>
    <col min="7178" max="7178" width="8.28515625" style="92" customWidth="1"/>
    <col min="7179" max="7179" width="14.140625" style="92" customWidth="1"/>
    <col min="7180" max="7180" width="11" style="92" customWidth="1"/>
    <col min="7181" max="7181" width="11.42578125" style="92" customWidth="1"/>
    <col min="7182" max="7182" width="66.85546875" style="92" customWidth="1"/>
    <col min="7183" max="7184" width="10.28515625" style="92" customWidth="1"/>
    <col min="7185" max="7424" width="10.28515625" style="92"/>
    <col min="7425" max="7425" width="57.85546875" style="92" customWidth="1"/>
    <col min="7426" max="7428" width="12.7109375" style="92" customWidth="1"/>
    <col min="7429" max="7431" width="13" style="92" customWidth="1"/>
    <col min="7432" max="7432" width="8.42578125" style="92" customWidth="1"/>
    <col min="7433" max="7433" width="7.140625" style="92" customWidth="1"/>
    <col min="7434" max="7434" width="8.28515625" style="92" customWidth="1"/>
    <col min="7435" max="7435" width="14.140625" style="92" customWidth="1"/>
    <col min="7436" max="7436" width="11" style="92" customWidth="1"/>
    <col min="7437" max="7437" width="11.42578125" style="92" customWidth="1"/>
    <col min="7438" max="7438" width="66.85546875" style="92" customWidth="1"/>
    <col min="7439" max="7440" width="10.28515625" style="92" customWidth="1"/>
    <col min="7441" max="7680" width="10.28515625" style="92"/>
    <col min="7681" max="7681" width="57.85546875" style="92" customWidth="1"/>
    <col min="7682" max="7684" width="12.7109375" style="92" customWidth="1"/>
    <col min="7685" max="7687" width="13" style="92" customWidth="1"/>
    <col min="7688" max="7688" width="8.42578125" style="92" customWidth="1"/>
    <col min="7689" max="7689" width="7.140625" style="92" customWidth="1"/>
    <col min="7690" max="7690" width="8.28515625" style="92" customWidth="1"/>
    <col min="7691" max="7691" width="14.140625" style="92" customWidth="1"/>
    <col min="7692" max="7692" width="11" style="92" customWidth="1"/>
    <col min="7693" max="7693" width="11.42578125" style="92" customWidth="1"/>
    <col min="7694" max="7694" width="66.85546875" style="92" customWidth="1"/>
    <col min="7695" max="7696" width="10.28515625" style="92" customWidth="1"/>
    <col min="7697" max="7936" width="10.28515625" style="92"/>
    <col min="7937" max="7937" width="57.85546875" style="92" customWidth="1"/>
    <col min="7938" max="7940" width="12.7109375" style="92" customWidth="1"/>
    <col min="7941" max="7943" width="13" style="92" customWidth="1"/>
    <col min="7944" max="7944" width="8.42578125" style="92" customWidth="1"/>
    <col min="7945" max="7945" width="7.140625" style="92" customWidth="1"/>
    <col min="7946" max="7946" width="8.28515625" style="92" customWidth="1"/>
    <col min="7947" max="7947" width="14.140625" style="92" customWidth="1"/>
    <col min="7948" max="7948" width="11" style="92" customWidth="1"/>
    <col min="7949" max="7949" width="11.42578125" style="92" customWidth="1"/>
    <col min="7950" max="7950" width="66.85546875" style="92" customWidth="1"/>
    <col min="7951" max="7952" width="10.28515625" style="92" customWidth="1"/>
    <col min="7953" max="8192" width="10.28515625" style="92"/>
    <col min="8193" max="8193" width="57.85546875" style="92" customWidth="1"/>
    <col min="8194" max="8196" width="12.7109375" style="92" customWidth="1"/>
    <col min="8197" max="8199" width="13" style="92" customWidth="1"/>
    <col min="8200" max="8200" width="8.42578125" style="92" customWidth="1"/>
    <col min="8201" max="8201" width="7.140625" style="92" customWidth="1"/>
    <col min="8202" max="8202" width="8.28515625" style="92" customWidth="1"/>
    <col min="8203" max="8203" width="14.140625" style="92" customWidth="1"/>
    <col min="8204" max="8204" width="11" style="92" customWidth="1"/>
    <col min="8205" max="8205" width="11.42578125" style="92" customWidth="1"/>
    <col min="8206" max="8206" width="66.85546875" style="92" customWidth="1"/>
    <col min="8207" max="8208" width="10.28515625" style="92" customWidth="1"/>
    <col min="8209" max="8448" width="10.28515625" style="92"/>
    <col min="8449" max="8449" width="57.85546875" style="92" customWidth="1"/>
    <col min="8450" max="8452" width="12.7109375" style="92" customWidth="1"/>
    <col min="8453" max="8455" width="13" style="92" customWidth="1"/>
    <col min="8456" max="8456" width="8.42578125" style="92" customWidth="1"/>
    <col min="8457" max="8457" width="7.140625" style="92" customWidth="1"/>
    <col min="8458" max="8458" width="8.28515625" style="92" customWidth="1"/>
    <col min="8459" max="8459" width="14.140625" style="92" customWidth="1"/>
    <col min="8460" max="8460" width="11" style="92" customWidth="1"/>
    <col min="8461" max="8461" width="11.42578125" style="92" customWidth="1"/>
    <col min="8462" max="8462" width="66.85546875" style="92" customWidth="1"/>
    <col min="8463" max="8464" width="10.28515625" style="92" customWidth="1"/>
    <col min="8465" max="8704" width="10.28515625" style="92"/>
    <col min="8705" max="8705" width="57.85546875" style="92" customWidth="1"/>
    <col min="8706" max="8708" width="12.7109375" style="92" customWidth="1"/>
    <col min="8709" max="8711" width="13" style="92" customWidth="1"/>
    <col min="8712" max="8712" width="8.42578125" style="92" customWidth="1"/>
    <col min="8713" max="8713" width="7.140625" style="92" customWidth="1"/>
    <col min="8714" max="8714" width="8.28515625" style="92" customWidth="1"/>
    <col min="8715" max="8715" width="14.140625" style="92" customWidth="1"/>
    <col min="8716" max="8716" width="11" style="92" customWidth="1"/>
    <col min="8717" max="8717" width="11.42578125" style="92" customWidth="1"/>
    <col min="8718" max="8718" width="66.85546875" style="92" customWidth="1"/>
    <col min="8719" max="8720" width="10.28515625" style="92" customWidth="1"/>
    <col min="8721" max="8960" width="10.28515625" style="92"/>
    <col min="8961" max="8961" width="57.85546875" style="92" customWidth="1"/>
    <col min="8962" max="8964" width="12.7109375" style="92" customWidth="1"/>
    <col min="8965" max="8967" width="13" style="92" customWidth="1"/>
    <col min="8968" max="8968" width="8.42578125" style="92" customWidth="1"/>
    <col min="8969" max="8969" width="7.140625" style="92" customWidth="1"/>
    <col min="8970" max="8970" width="8.28515625" style="92" customWidth="1"/>
    <col min="8971" max="8971" width="14.140625" style="92" customWidth="1"/>
    <col min="8972" max="8972" width="11" style="92" customWidth="1"/>
    <col min="8973" max="8973" width="11.42578125" style="92" customWidth="1"/>
    <col min="8974" max="8974" width="66.85546875" style="92" customWidth="1"/>
    <col min="8975" max="8976" width="10.28515625" style="92" customWidth="1"/>
    <col min="8977" max="9216" width="10.28515625" style="92"/>
    <col min="9217" max="9217" width="57.85546875" style="92" customWidth="1"/>
    <col min="9218" max="9220" width="12.7109375" style="92" customWidth="1"/>
    <col min="9221" max="9223" width="13" style="92" customWidth="1"/>
    <col min="9224" max="9224" width="8.42578125" style="92" customWidth="1"/>
    <col min="9225" max="9225" width="7.140625" style="92" customWidth="1"/>
    <col min="9226" max="9226" width="8.28515625" style="92" customWidth="1"/>
    <col min="9227" max="9227" width="14.140625" style="92" customWidth="1"/>
    <col min="9228" max="9228" width="11" style="92" customWidth="1"/>
    <col min="9229" max="9229" width="11.42578125" style="92" customWidth="1"/>
    <col min="9230" max="9230" width="66.85546875" style="92" customWidth="1"/>
    <col min="9231" max="9232" width="10.28515625" style="92" customWidth="1"/>
    <col min="9233" max="9472" width="10.28515625" style="92"/>
    <col min="9473" max="9473" width="57.85546875" style="92" customWidth="1"/>
    <col min="9474" max="9476" width="12.7109375" style="92" customWidth="1"/>
    <col min="9477" max="9479" width="13" style="92" customWidth="1"/>
    <col min="9480" max="9480" width="8.42578125" style="92" customWidth="1"/>
    <col min="9481" max="9481" width="7.140625" style="92" customWidth="1"/>
    <col min="9482" max="9482" width="8.28515625" style="92" customWidth="1"/>
    <col min="9483" max="9483" width="14.140625" style="92" customWidth="1"/>
    <col min="9484" max="9484" width="11" style="92" customWidth="1"/>
    <col min="9485" max="9485" width="11.42578125" style="92" customWidth="1"/>
    <col min="9486" max="9486" width="66.85546875" style="92" customWidth="1"/>
    <col min="9487" max="9488" width="10.28515625" style="92" customWidth="1"/>
    <col min="9489" max="9728" width="10.28515625" style="92"/>
    <col min="9729" max="9729" width="57.85546875" style="92" customWidth="1"/>
    <col min="9730" max="9732" width="12.7109375" style="92" customWidth="1"/>
    <col min="9733" max="9735" width="13" style="92" customWidth="1"/>
    <col min="9736" max="9736" width="8.42578125" style="92" customWidth="1"/>
    <col min="9737" max="9737" width="7.140625" style="92" customWidth="1"/>
    <col min="9738" max="9738" width="8.28515625" style="92" customWidth="1"/>
    <col min="9739" max="9739" width="14.140625" style="92" customWidth="1"/>
    <col min="9740" max="9740" width="11" style="92" customWidth="1"/>
    <col min="9741" max="9741" width="11.42578125" style="92" customWidth="1"/>
    <col min="9742" max="9742" width="66.85546875" style="92" customWidth="1"/>
    <col min="9743" max="9744" width="10.28515625" style="92" customWidth="1"/>
    <col min="9745" max="9984" width="10.28515625" style="92"/>
    <col min="9985" max="9985" width="57.85546875" style="92" customWidth="1"/>
    <col min="9986" max="9988" width="12.7109375" style="92" customWidth="1"/>
    <col min="9989" max="9991" width="13" style="92" customWidth="1"/>
    <col min="9992" max="9992" width="8.42578125" style="92" customWidth="1"/>
    <col min="9993" max="9993" width="7.140625" style="92" customWidth="1"/>
    <col min="9994" max="9994" width="8.28515625" style="92" customWidth="1"/>
    <col min="9995" max="9995" width="14.140625" style="92" customWidth="1"/>
    <col min="9996" max="9996" width="11" style="92" customWidth="1"/>
    <col min="9997" max="9997" width="11.42578125" style="92" customWidth="1"/>
    <col min="9998" max="9998" width="66.85546875" style="92" customWidth="1"/>
    <col min="9999" max="10000" width="10.28515625" style="92" customWidth="1"/>
    <col min="10001" max="10240" width="10.28515625" style="92"/>
    <col min="10241" max="10241" width="57.85546875" style="92" customWidth="1"/>
    <col min="10242" max="10244" width="12.7109375" style="92" customWidth="1"/>
    <col min="10245" max="10247" width="13" style="92" customWidth="1"/>
    <col min="10248" max="10248" width="8.42578125" style="92" customWidth="1"/>
    <col min="10249" max="10249" width="7.140625" style="92" customWidth="1"/>
    <col min="10250" max="10250" width="8.28515625" style="92" customWidth="1"/>
    <col min="10251" max="10251" width="14.140625" style="92" customWidth="1"/>
    <col min="10252" max="10252" width="11" style="92" customWidth="1"/>
    <col min="10253" max="10253" width="11.42578125" style="92" customWidth="1"/>
    <col min="10254" max="10254" width="66.85546875" style="92" customWidth="1"/>
    <col min="10255" max="10256" width="10.28515625" style="92" customWidth="1"/>
    <col min="10257" max="10496" width="10.28515625" style="92"/>
    <col min="10497" max="10497" width="57.85546875" style="92" customWidth="1"/>
    <col min="10498" max="10500" width="12.7109375" style="92" customWidth="1"/>
    <col min="10501" max="10503" width="13" style="92" customWidth="1"/>
    <col min="10504" max="10504" width="8.42578125" style="92" customWidth="1"/>
    <col min="10505" max="10505" width="7.140625" style="92" customWidth="1"/>
    <col min="10506" max="10506" width="8.28515625" style="92" customWidth="1"/>
    <col min="10507" max="10507" width="14.140625" style="92" customWidth="1"/>
    <col min="10508" max="10508" width="11" style="92" customWidth="1"/>
    <col min="10509" max="10509" width="11.42578125" style="92" customWidth="1"/>
    <col min="10510" max="10510" width="66.85546875" style="92" customWidth="1"/>
    <col min="10511" max="10512" width="10.28515625" style="92" customWidth="1"/>
    <col min="10513" max="10752" width="10.28515625" style="92"/>
    <col min="10753" max="10753" width="57.85546875" style="92" customWidth="1"/>
    <col min="10754" max="10756" width="12.7109375" style="92" customWidth="1"/>
    <col min="10757" max="10759" width="13" style="92" customWidth="1"/>
    <col min="10760" max="10760" width="8.42578125" style="92" customWidth="1"/>
    <col min="10761" max="10761" width="7.140625" style="92" customWidth="1"/>
    <col min="10762" max="10762" width="8.28515625" style="92" customWidth="1"/>
    <col min="10763" max="10763" width="14.140625" style="92" customWidth="1"/>
    <col min="10764" max="10764" width="11" style="92" customWidth="1"/>
    <col min="10765" max="10765" width="11.42578125" style="92" customWidth="1"/>
    <col min="10766" max="10766" width="66.85546875" style="92" customWidth="1"/>
    <col min="10767" max="10768" width="10.28515625" style="92" customWidth="1"/>
    <col min="10769" max="11008" width="10.28515625" style="92"/>
    <col min="11009" max="11009" width="57.85546875" style="92" customWidth="1"/>
    <col min="11010" max="11012" width="12.7109375" style="92" customWidth="1"/>
    <col min="11013" max="11015" width="13" style="92" customWidth="1"/>
    <col min="11016" max="11016" width="8.42578125" style="92" customWidth="1"/>
    <col min="11017" max="11017" width="7.140625" style="92" customWidth="1"/>
    <col min="11018" max="11018" width="8.28515625" style="92" customWidth="1"/>
    <col min="11019" max="11019" width="14.140625" style="92" customWidth="1"/>
    <col min="11020" max="11020" width="11" style="92" customWidth="1"/>
    <col min="11021" max="11021" width="11.42578125" style="92" customWidth="1"/>
    <col min="11022" max="11022" width="66.85546875" style="92" customWidth="1"/>
    <col min="11023" max="11024" width="10.28515625" style="92" customWidth="1"/>
    <col min="11025" max="11264" width="10.28515625" style="92"/>
    <col min="11265" max="11265" width="57.85546875" style="92" customWidth="1"/>
    <col min="11266" max="11268" width="12.7109375" style="92" customWidth="1"/>
    <col min="11269" max="11271" width="13" style="92" customWidth="1"/>
    <col min="11272" max="11272" width="8.42578125" style="92" customWidth="1"/>
    <col min="11273" max="11273" width="7.140625" style="92" customWidth="1"/>
    <col min="11274" max="11274" width="8.28515625" style="92" customWidth="1"/>
    <col min="11275" max="11275" width="14.140625" style="92" customWidth="1"/>
    <col min="11276" max="11276" width="11" style="92" customWidth="1"/>
    <col min="11277" max="11277" width="11.42578125" style="92" customWidth="1"/>
    <col min="11278" max="11278" width="66.85546875" style="92" customWidth="1"/>
    <col min="11279" max="11280" width="10.28515625" style="92" customWidth="1"/>
    <col min="11281" max="11520" width="10.28515625" style="92"/>
    <col min="11521" max="11521" width="57.85546875" style="92" customWidth="1"/>
    <col min="11522" max="11524" width="12.7109375" style="92" customWidth="1"/>
    <col min="11525" max="11527" width="13" style="92" customWidth="1"/>
    <col min="11528" max="11528" width="8.42578125" style="92" customWidth="1"/>
    <col min="11529" max="11529" width="7.140625" style="92" customWidth="1"/>
    <col min="11530" max="11530" width="8.28515625" style="92" customWidth="1"/>
    <col min="11531" max="11531" width="14.140625" style="92" customWidth="1"/>
    <col min="11532" max="11532" width="11" style="92" customWidth="1"/>
    <col min="11533" max="11533" width="11.42578125" style="92" customWidth="1"/>
    <col min="11534" max="11534" width="66.85546875" style="92" customWidth="1"/>
    <col min="11535" max="11536" width="10.28515625" style="92" customWidth="1"/>
    <col min="11537" max="11776" width="10.28515625" style="92"/>
    <col min="11777" max="11777" width="57.85546875" style="92" customWidth="1"/>
    <col min="11778" max="11780" width="12.7109375" style="92" customWidth="1"/>
    <col min="11781" max="11783" width="13" style="92" customWidth="1"/>
    <col min="11784" max="11784" width="8.42578125" style="92" customWidth="1"/>
    <col min="11785" max="11785" width="7.140625" style="92" customWidth="1"/>
    <col min="11786" max="11786" width="8.28515625" style="92" customWidth="1"/>
    <col min="11787" max="11787" width="14.140625" style="92" customWidth="1"/>
    <col min="11788" max="11788" width="11" style="92" customWidth="1"/>
    <col min="11789" max="11789" width="11.42578125" style="92" customWidth="1"/>
    <col min="11790" max="11790" width="66.85546875" style="92" customWidth="1"/>
    <col min="11791" max="11792" width="10.28515625" style="92" customWidth="1"/>
    <col min="11793" max="12032" width="10.28515625" style="92"/>
    <col min="12033" max="12033" width="57.85546875" style="92" customWidth="1"/>
    <col min="12034" max="12036" width="12.7109375" style="92" customWidth="1"/>
    <col min="12037" max="12039" width="13" style="92" customWidth="1"/>
    <col min="12040" max="12040" width="8.42578125" style="92" customWidth="1"/>
    <col min="12041" max="12041" width="7.140625" style="92" customWidth="1"/>
    <col min="12042" max="12042" width="8.28515625" style="92" customWidth="1"/>
    <col min="12043" max="12043" width="14.140625" style="92" customWidth="1"/>
    <col min="12044" max="12044" width="11" style="92" customWidth="1"/>
    <col min="12045" max="12045" width="11.42578125" style="92" customWidth="1"/>
    <col min="12046" max="12046" width="66.85546875" style="92" customWidth="1"/>
    <col min="12047" max="12048" width="10.28515625" style="92" customWidth="1"/>
    <col min="12049" max="12288" width="10.28515625" style="92"/>
    <col min="12289" max="12289" width="57.85546875" style="92" customWidth="1"/>
    <col min="12290" max="12292" width="12.7109375" style="92" customWidth="1"/>
    <col min="12293" max="12295" width="13" style="92" customWidth="1"/>
    <col min="12296" max="12296" width="8.42578125" style="92" customWidth="1"/>
    <col min="12297" max="12297" width="7.140625" style="92" customWidth="1"/>
    <col min="12298" max="12298" width="8.28515625" style="92" customWidth="1"/>
    <col min="12299" max="12299" width="14.140625" style="92" customWidth="1"/>
    <col min="12300" max="12300" width="11" style="92" customWidth="1"/>
    <col min="12301" max="12301" width="11.42578125" style="92" customWidth="1"/>
    <col min="12302" max="12302" width="66.85546875" style="92" customWidth="1"/>
    <col min="12303" max="12304" width="10.28515625" style="92" customWidth="1"/>
    <col min="12305" max="12544" width="10.28515625" style="92"/>
    <col min="12545" max="12545" width="57.85546875" style="92" customWidth="1"/>
    <col min="12546" max="12548" width="12.7109375" style="92" customWidth="1"/>
    <col min="12549" max="12551" width="13" style="92" customWidth="1"/>
    <col min="12552" max="12552" width="8.42578125" style="92" customWidth="1"/>
    <col min="12553" max="12553" width="7.140625" style="92" customWidth="1"/>
    <col min="12554" max="12554" width="8.28515625" style="92" customWidth="1"/>
    <col min="12555" max="12555" width="14.140625" style="92" customWidth="1"/>
    <col min="12556" max="12556" width="11" style="92" customWidth="1"/>
    <col min="12557" max="12557" width="11.42578125" style="92" customWidth="1"/>
    <col min="12558" max="12558" width="66.85546875" style="92" customWidth="1"/>
    <col min="12559" max="12560" width="10.28515625" style="92" customWidth="1"/>
    <col min="12561" max="12800" width="10.28515625" style="92"/>
    <col min="12801" max="12801" width="57.85546875" style="92" customWidth="1"/>
    <col min="12802" max="12804" width="12.7109375" style="92" customWidth="1"/>
    <col min="12805" max="12807" width="13" style="92" customWidth="1"/>
    <col min="12808" max="12808" width="8.42578125" style="92" customWidth="1"/>
    <col min="12809" max="12809" width="7.140625" style="92" customWidth="1"/>
    <col min="12810" max="12810" width="8.28515625" style="92" customWidth="1"/>
    <col min="12811" max="12811" width="14.140625" style="92" customWidth="1"/>
    <col min="12812" max="12812" width="11" style="92" customWidth="1"/>
    <col min="12813" max="12813" width="11.42578125" style="92" customWidth="1"/>
    <col min="12814" max="12814" width="66.85546875" style="92" customWidth="1"/>
    <col min="12815" max="12816" width="10.28515625" style="92" customWidth="1"/>
    <col min="12817" max="13056" width="10.28515625" style="92"/>
    <col min="13057" max="13057" width="57.85546875" style="92" customWidth="1"/>
    <col min="13058" max="13060" width="12.7109375" style="92" customWidth="1"/>
    <col min="13061" max="13063" width="13" style="92" customWidth="1"/>
    <col min="13064" max="13064" width="8.42578125" style="92" customWidth="1"/>
    <col min="13065" max="13065" width="7.140625" style="92" customWidth="1"/>
    <col min="13066" max="13066" width="8.28515625" style="92" customWidth="1"/>
    <col min="13067" max="13067" width="14.140625" style="92" customWidth="1"/>
    <col min="13068" max="13068" width="11" style="92" customWidth="1"/>
    <col min="13069" max="13069" width="11.42578125" style="92" customWidth="1"/>
    <col min="13070" max="13070" width="66.85546875" style="92" customWidth="1"/>
    <col min="13071" max="13072" width="10.28515625" style="92" customWidth="1"/>
    <col min="13073" max="13312" width="10.28515625" style="92"/>
    <col min="13313" max="13313" width="57.85546875" style="92" customWidth="1"/>
    <col min="13314" max="13316" width="12.7109375" style="92" customWidth="1"/>
    <col min="13317" max="13319" width="13" style="92" customWidth="1"/>
    <col min="13320" max="13320" width="8.42578125" style="92" customWidth="1"/>
    <col min="13321" max="13321" width="7.140625" style="92" customWidth="1"/>
    <col min="13322" max="13322" width="8.28515625" style="92" customWidth="1"/>
    <col min="13323" max="13323" width="14.140625" style="92" customWidth="1"/>
    <col min="13324" max="13324" width="11" style="92" customWidth="1"/>
    <col min="13325" max="13325" width="11.42578125" style="92" customWidth="1"/>
    <col min="13326" max="13326" width="66.85546875" style="92" customWidth="1"/>
    <col min="13327" max="13328" width="10.28515625" style="92" customWidth="1"/>
    <col min="13329" max="13568" width="10.28515625" style="92"/>
    <col min="13569" max="13569" width="57.85546875" style="92" customWidth="1"/>
    <col min="13570" max="13572" width="12.7109375" style="92" customWidth="1"/>
    <col min="13573" max="13575" width="13" style="92" customWidth="1"/>
    <col min="13576" max="13576" width="8.42578125" style="92" customWidth="1"/>
    <col min="13577" max="13577" width="7.140625" style="92" customWidth="1"/>
    <col min="13578" max="13578" width="8.28515625" style="92" customWidth="1"/>
    <col min="13579" max="13579" width="14.140625" style="92" customWidth="1"/>
    <col min="13580" max="13580" width="11" style="92" customWidth="1"/>
    <col min="13581" max="13581" width="11.42578125" style="92" customWidth="1"/>
    <col min="13582" max="13582" width="66.85546875" style="92" customWidth="1"/>
    <col min="13583" max="13584" width="10.28515625" style="92" customWidth="1"/>
    <col min="13585" max="13824" width="10.28515625" style="92"/>
    <col min="13825" max="13825" width="57.85546875" style="92" customWidth="1"/>
    <col min="13826" max="13828" width="12.7109375" style="92" customWidth="1"/>
    <col min="13829" max="13831" width="13" style="92" customWidth="1"/>
    <col min="13832" max="13832" width="8.42578125" style="92" customWidth="1"/>
    <col min="13833" max="13833" width="7.140625" style="92" customWidth="1"/>
    <col min="13834" max="13834" width="8.28515625" style="92" customWidth="1"/>
    <col min="13835" max="13835" width="14.140625" style="92" customWidth="1"/>
    <col min="13836" max="13836" width="11" style="92" customWidth="1"/>
    <col min="13837" max="13837" width="11.42578125" style="92" customWidth="1"/>
    <col min="13838" max="13838" width="66.85546875" style="92" customWidth="1"/>
    <col min="13839" max="13840" width="10.28515625" style="92" customWidth="1"/>
    <col min="13841" max="14080" width="10.28515625" style="92"/>
    <col min="14081" max="14081" width="57.85546875" style="92" customWidth="1"/>
    <col min="14082" max="14084" width="12.7109375" style="92" customWidth="1"/>
    <col min="14085" max="14087" width="13" style="92" customWidth="1"/>
    <col min="14088" max="14088" width="8.42578125" style="92" customWidth="1"/>
    <col min="14089" max="14089" width="7.140625" style="92" customWidth="1"/>
    <col min="14090" max="14090" width="8.28515625" style="92" customWidth="1"/>
    <col min="14091" max="14091" width="14.140625" style="92" customWidth="1"/>
    <col min="14092" max="14092" width="11" style="92" customWidth="1"/>
    <col min="14093" max="14093" width="11.42578125" style="92" customWidth="1"/>
    <col min="14094" max="14094" width="66.85546875" style="92" customWidth="1"/>
    <col min="14095" max="14096" width="10.28515625" style="92" customWidth="1"/>
    <col min="14097" max="14336" width="10.28515625" style="92"/>
    <col min="14337" max="14337" width="57.85546875" style="92" customWidth="1"/>
    <col min="14338" max="14340" width="12.7109375" style="92" customWidth="1"/>
    <col min="14341" max="14343" width="13" style="92" customWidth="1"/>
    <col min="14344" max="14344" width="8.42578125" style="92" customWidth="1"/>
    <col min="14345" max="14345" width="7.140625" style="92" customWidth="1"/>
    <col min="14346" max="14346" width="8.28515625" style="92" customWidth="1"/>
    <col min="14347" max="14347" width="14.140625" style="92" customWidth="1"/>
    <col min="14348" max="14348" width="11" style="92" customWidth="1"/>
    <col min="14349" max="14349" width="11.42578125" style="92" customWidth="1"/>
    <col min="14350" max="14350" width="66.85546875" style="92" customWidth="1"/>
    <col min="14351" max="14352" width="10.28515625" style="92" customWidth="1"/>
    <col min="14353" max="14592" width="10.28515625" style="92"/>
    <col min="14593" max="14593" width="57.85546875" style="92" customWidth="1"/>
    <col min="14594" max="14596" width="12.7109375" style="92" customWidth="1"/>
    <col min="14597" max="14599" width="13" style="92" customWidth="1"/>
    <col min="14600" max="14600" width="8.42578125" style="92" customWidth="1"/>
    <col min="14601" max="14601" width="7.140625" style="92" customWidth="1"/>
    <col min="14602" max="14602" width="8.28515625" style="92" customWidth="1"/>
    <col min="14603" max="14603" width="14.140625" style="92" customWidth="1"/>
    <col min="14604" max="14604" width="11" style="92" customWidth="1"/>
    <col min="14605" max="14605" width="11.42578125" style="92" customWidth="1"/>
    <col min="14606" max="14606" width="66.85546875" style="92" customWidth="1"/>
    <col min="14607" max="14608" width="10.28515625" style="92" customWidth="1"/>
    <col min="14609" max="14848" width="10.28515625" style="92"/>
    <col min="14849" max="14849" width="57.85546875" style="92" customWidth="1"/>
    <col min="14850" max="14852" width="12.7109375" style="92" customWidth="1"/>
    <col min="14853" max="14855" width="13" style="92" customWidth="1"/>
    <col min="14856" max="14856" width="8.42578125" style="92" customWidth="1"/>
    <col min="14857" max="14857" width="7.140625" style="92" customWidth="1"/>
    <col min="14858" max="14858" width="8.28515625" style="92" customWidth="1"/>
    <col min="14859" max="14859" width="14.140625" style="92" customWidth="1"/>
    <col min="14860" max="14860" width="11" style="92" customWidth="1"/>
    <col min="14861" max="14861" width="11.42578125" style="92" customWidth="1"/>
    <col min="14862" max="14862" width="66.85546875" style="92" customWidth="1"/>
    <col min="14863" max="14864" width="10.28515625" style="92" customWidth="1"/>
    <col min="14865" max="15104" width="10.28515625" style="92"/>
    <col min="15105" max="15105" width="57.85546875" style="92" customWidth="1"/>
    <col min="15106" max="15108" width="12.7109375" style="92" customWidth="1"/>
    <col min="15109" max="15111" width="13" style="92" customWidth="1"/>
    <col min="15112" max="15112" width="8.42578125" style="92" customWidth="1"/>
    <col min="15113" max="15113" width="7.140625" style="92" customWidth="1"/>
    <col min="15114" max="15114" width="8.28515625" style="92" customWidth="1"/>
    <col min="15115" max="15115" width="14.140625" style="92" customWidth="1"/>
    <col min="15116" max="15116" width="11" style="92" customWidth="1"/>
    <col min="15117" max="15117" width="11.42578125" style="92" customWidth="1"/>
    <col min="15118" max="15118" width="66.85546875" style="92" customWidth="1"/>
    <col min="15119" max="15120" width="10.28515625" style="92" customWidth="1"/>
    <col min="15121" max="15360" width="10.28515625" style="92"/>
    <col min="15361" max="15361" width="57.85546875" style="92" customWidth="1"/>
    <col min="15362" max="15364" width="12.7109375" style="92" customWidth="1"/>
    <col min="15365" max="15367" width="13" style="92" customWidth="1"/>
    <col min="15368" max="15368" width="8.42578125" style="92" customWidth="1"/>
    <col min="15369" max="15369" width="7.140625" style="92" customWidth="1"/>
    <col min="15370" max="15370" width="8.28515625" style="92" customWidth="1"/>
    <col min="15371" max="15371" width="14.140625" style="92" customWidth="1"/>
    <col min="15372" max="15372" width="11" style="92" customWidth="1"/>
    <col min="15373" max="15373" width="11.42578125" style="92" customWidth="1"/>
    <col min="15374" max="15374" width="66.85546875" style="92" customWidth="1"/>
    <col min="15375" max="15376" width="10.28515625" style="92" customWidth="1"/>
    <col min="15377" max="15616" width="10.28515625" style="92"/>
    <col min="15617" max="15617" width="57.85546875" style="92" customWidth="1"/>
    <col min="15618" max="15620" width="12.7109375" style="92" customWidth="1"/>
    <col min="15621" max="15623" width="13" style="92" customWidth="1"/>
    <col min="15624" max="15624" width="8.42578125" style="92" customWidth="1"/>
    <col min="15625" max="15625" width="7.140625" style="92" customWidth="1"/>
    <col min="15626" max="15626" width="8.28515625" style="92" customWidth="1"/>
    <col min="15627" max="15627" width="14.140625" style="92" customWidth="1"/>
    <col min="15628" max="15628" width="11" style="92" customWidth="1"/>
    <col min="15629" max="15629" width="11.42578125" style="92" customWidth="1"/>
    <col min="15630" max="15630" width="66.85546875" style="92" customWidth="1"/>
    <col min="15631" max="15632" width="10.28515625" style="92" customWidth="1"/>
    <col min="15633" max="15872" width="10.28515625" style="92"/>
    <col min="15873" max="15873" width="57.85546875" style="92" customWidth="1"/>
    <col min="15874" max="15876" width="12.7109375" style="92" customWidth="1"/>
    <col min="15877" max="15879" width="13" style="92" customWidth="1"/>
    <col min="15880" max="15880" width="8.42578125" style="92" customWidth="1"/>
    <col min="15881" max="15881" width="7.140625" style="92" customWidth="1"/>
    <col min="15882" max="15882" width="8.28515625" style="92" customWidth="1"/>
    <col min="15883" max="15883" width="14.140625" style="92" customWidth="1"/>
    <col min="15884" max="15884" width="11" style="92" customWidth="1"/>
    <col min="15885" max="15885" width="11.42578125" style="92" customWidth="1"/>
    <col min="15886" max="15886" width="66.85546875" style="92" customWidth="1"/>
    <col min="15887" max="15888" width="10.28515625" style="92" customWidth="1"/>
    <col min="15889" max="16128" width="10.28515625" style="92"/>
    <col min="16129" max="16129" width="57.85546875" style="92" customWidth="1"/>
    <col min="16130" max="16132" width="12.7109375" style="92" customWidth="1"/>
    <col min="16133" max="16135" width="13" style="92" customWidth="1"/>
    <col min="16136" max="16136" width="8.42578125" style="92" customWidth="1"/>
    <col min="16137" max="16137" width="7.140625" style="92" customWidth="1"/>
    <col min="16138" max="16138" width="8.28515625" style="92" customWidth="1"/>
    <col min="16139" max="16139" width="14.140625" style="92" customWidth="1"/>
    <col min="16140" max="16140" width="11" style="92" customWidth="1"/>
    <col min="16141" max="16141" width="11.42578125" style="92" customWidth="1"/>
    <col min="16142" max="16142" width="66.85546875" style="92" customWidth="1"/>
    <col min="16143" max="16144" width="10.28515625" style="92" customWidth="1"/>
    <col min="16145" max="16384" width="10.28515625" style="92"/>
  </cols>
  <sheetData>
    <row r="1" spans="1:13" ht="17.25">
      <c r="I1" s="95" t="s">
        <v>156</v>
      </c>
    </row>
    <row r="2" spans="1:13">
      <c r="A2" s="203" t="s">
        <v>157</v>
      </c>
      <c r="B2" s="203"/>
      <c r="C2" s="203"/>
      <c r="D2" s="203"/>
      <c r="E2" s="203"/>
      <c r="F2" s="203"/>
      <c r="G2" s="203"/>
      <c r="H2" s="203"/>
      <c r="I2" s="203"/>
      <c r="J2" s="96"/>
      <c r="K2" s="97"/>
    </row>
    <row r="3" spans="1:13">
      <c r="A3" s="204" t="s">
        <v>93</v>
      </c>
      <c r="B3" s="204"/>
      <c r="C3" s="204"/>
      <c r="D3" s="204"/>
      <c r="E3" s="204"/>
      <c r="F3" s="204"/>
      <c r="G3" s="204"/>
      <c r="H3" s="204"/>
      <c r="I3" s="204"/>
      <c r="J3" s="96"/>
      <c r="K3" s="97"/>
    </row>
    <row r="4" spans="1:13">
      <c r="A4" s="98"/>
      <c r="B4" s="98"/>
      <c r="C4" s="98"/>
      <c r="D4" s="98"/>
      <c r="E4" s="98"/>
      <c r="F4" s="98"/>
      <c r="G4" s="98"/>
      <c r="H4" s="98"/>
      <c r="I4" s="98"/>
      <c r="J4" s="96"/>
      <c r="K4" s="97"/>
    </row>
    <row r="5" spans="1:13" s="107" customFormat="1">
      <c r="A5" s="99" t="s">
        <v>158</v>
      </c>
      <c r="B5" s="100"/>
      <c r="C5" s="100"/>
      <c r="D5" s="100"/>
      <c r="E5" s="101"/>
      <c r="F5" s="102"/>
      <c r="G5" s="101"/>
      <c r="H5" s="103"/>
      <c r="I5" s="104" t="s">
        <v>159</v>
      </c>
      <c r="J5" s="105"/>
      <c r="K5" s="106"/>
    </row>
    <row r="6" spans="1:13" s="109" customFormat="1" ht="16.5" customHeight="1">
      <c r="A6" s="200" t="s">
        <v>160</v>
      </c>
      <c r="B6" s="205" t="s">
        <v>161</v>
      </c>
      <c r="C6" s="206"/>
      <c r="D6" s="207"/>
      <c r="E6" s="208" t="s">
        <v>162</v>
      </c>
      <c r="F6" s="209"/>
      <c r="G6" s="210"/>
      <c r="H6" s="211" t="s">
        <v>163</v>
      </c>
      <c r="I6" s="211"/>
      <c r="J6" s="108"/>
      <c r="K6" s="94" t="s">
        <v>112</v>
      </c>
    </row>
    <row r="7" spans="1:13" s="109" customFormat="1" ht="15" customHeight="1">
      <c r="A7" s="201"/>
      <c r="B7" s="200" t="s">
        <v>108</v>
      </c>
      <c r="C7" s="212" t="s">
        <v>164</v>
      </c>
      <c r="D7" s="213"/>
      <c r="E7" s="200" t="s">
        <v>108</v>
      </c>
      <c r="F7" s="214" t="s">
        <v>164</v>
      </c>
      <c r="G7" s="215"/>
      <c r="H7" s="198" t="s">
        <v>111</v>
      </c>
      <c r="I7" s="199" t="s">
        <v>165</v>
      </c>
      <c r="J7" s="110"/>
      <c r="K7" s="200"/>
    </row>
    <row r="8" spans="1:13" s="109" customFormat="1" ht="15" customHeight="1">
      <c r="A8" s="201"/>
      <c r="B8" s="201"/>
      <c r="C8" s="200" t="s">
        <v>166</v>
      </c>
      <c r="D8" s="200" t="s">
        <v>167</v>
      </c>
      <c r="E8" s="201"/>
      <c r="F8" s="200" t="s">
        <v>166</v>
      </c>
      <c r="G8" s="200" t="s">
        <v>167</v>
      </c>
      <c r="H8" s="198"/>
      <c r="I8" s="199"/>
      <c r="J8" s="110"/>
      <c r="K8" s="201"/>
    </row>
    <row r="9" spans="1:13" s="109" customFormat="1">
      <c r="A9" s="202"/>
      <c r="B9" s="202"/>
      <c r="C9" s="202"/>
      <c r="D9" s="202"/>
      <c r="E9" s="202"/>
      <c r="F9" s="202"/>
      <c r="G9" s="202"/>
      <c r="H9" s="198"/>
      <c r="I9" s="199"/>
      <c r="J9" s="110"/>
      <c r="K9" s="202"/>
    </row>
    <row r="10" spans="1:13" s="109" customFormat="1" ht="15" hidden="1" customHeight="1">
      <c r="A10" s="111">
        <v>1</v>
      </c>
      <c r="B10" s="111">
        <v>2</v>
      </c>
      <c r="C10" s="111">
        <v>3</v>
      </c>
      <c r="D10" s="111">
        <v>4</v>
      </c>
      <c r="E10" s="112">
        <v>5</v>
      </c>
      <c r="F10" s="112">
        <v>6</v>
      </c>
      <c r="G10" s="112">
        <v>7</v>
      </c>
      <c r="H10" s="111">
        <v>8</v>
      </c>
      <c r="I10" s="111">
        <v>9</v>
      </c>
      <c r="J10" s="94"/>
      <c r="K10" s="113">
        <v>5033841</v>
      </c>
      <c r="L10" s="114"/>
    </row>
    <row r="11" spans="1:13" s="123" customFormat="1" ht="31.5" customHeight="1">
      <c r="A11" s="115" t="s">
        <v>168</v>
      </c>
      <c r="B11" s="116">
        <f t="shared" ref="B11:G11" si="0">+B12+B18+B32+B33+B34+B35+B36</f>
        <v>11600780</v>
      </c>
      <c r="C11" s="116">
        <f t="shared" si="0"/>
        <v>6248238</v>
      </c>
      <c r="D11" s="116">
        <f t="shared" si="0"/>
        <v>5352542</v>
      </c>
      <c r="E11" s="117">
        <f t="shared" si="0"/>
        <v>6048809</v>
      </c>
      <c r="F11" s="117">
        <f t="shared" si="0"/>
        <v>3105029</v>
      </c>
      <c r="G11" s="117">
        <f t="shared" si="0"/>
        <v>2942420</v>
      </c>
      <c r="H11" s="118">
        <f>+IF(AND(E11&gt;0,B11&gt;0),E11*100/B11,)</f>
        <v>52.141399112818277</v>
      </c>
      <c r="I11" s="119">
        <f>+IF(AND(E11&gt;0,K11&gt;0),E11*100/K11,)</f>
        <v>122.11756402390584</v>
      </c>
      <c r="J11" s="120"/>
      <c r="K11" s="121">
        <f>+K12+K18+K32+K33+K34+K35+K36</f>
        <v>4953267</v>
      </c>
      <c r="L11" s="122">
        <f t="shared" ref="L11:M14" si="1">+F11*100/C11</f>
        <v>49.694473866072322</v>
      </c>
      <c r="M11" s="122">
        <f t="shared" si="1"/>
        <v>54.972385083573378</v>
      </c>
    </row>
    <row r="12" spans="1:13" s="109" customFormat="1" ht="31.5" customHeight="1">
      <c r="A12" s="124" t="s">
        <v>169</v>
      </c>
      <c r="B12" s="125">
        <f t="shared" ref="B12:G12" si="2">+B13+B14+B15+B16+B17</f>
        <v>2264320</v>
      </c>
      <c r="C12" s="125">
        <f t="shared" si="2"/>
        <v>1410570</v>
      </c>
      <c r="D12" s="125">
        <f t="shared" si="2"/>
        <v>853750</v>
      </c>
      <c r="E12" s="126">
        <f t="shared" si="2"/>
        <v>1461520</v>
      </c>
      <c r="F12" s="126">
        <f t="shared" si="2"/>
        <v>976480</v>
      </c>
      <c r="G12" s="126">
        <f t="shared" si="2"/>
        <v>485040</v>
      </c>
      <c r="H12" s="127">
        <f t="shared" ref="H12:H36" si="3">+IF(AND(E12&gt;0,B12&gt;0),E12*100/B12,)</f>
        <v>64.54564725833805</v>
      </c>
      <c r="I12" s="128">
        <f t="shared" ref="I12:I36" si="4">+IF(AND(E12&gt;0,K12&gt;0),E12*100/K12,)</f>
        <v>116.11280464794427</v>
      </c>
      <c r="J12" s="129"/>
      <c r="K12" s="130">
        <f>+K13+K14+K15+K16+K17</f>
        <v>1258707</v>
      </c>
      <c r="L12" s="122">
        <f t="shared" si="1"/>
        <v>69.225915764549086</v>
      </c>
      <c r="M12" s="122">
        <f t="shared" si="1"/>
        <v>56.81288433382138</v>
      </c>
    </row>
    <row r="13" spans="1:13" s="109" customFormat="1" ht="31.5" customHeight="1">
      <c r="A13" s="131" t="s">
        <v>170</v>
      </c>
      <c r="B13" s="132">
        <v>582040</v>
      </c>
      <c r="C13" s="132">
        <v>428290</v>
      </c>
      <c r="D13" s="132">
        <v>153750</v>
      </c>
      <c r="E13" s="133">
        <f>+F13+G13</f>
        <v>269050</v>
      </c>
      <c r="F13" s="133">
        <v>194100</v>
      </c>
      <c r="G13" s="134">
        <v>74950</v>
      </c>
      <c r="H13" s="135">
        <f t="shared" si="3"/>
        <v>46.225345337090232</v>
      </c>
      <c r="I13" s="136">
        <f t="shared" si="4"/>
        <v>111.49558658986366</v>
      </c>
      <c r="J13" s="137"/>
      <c r="K13" s="138">
        <v>241310</v>
      </c>
      <c r="L13" s="122">
        <f t="shared" si="1"/>
        <v>45.319759975717389</v>
      </c>
      <c r="M13" s="122">
        <f t="shared" si="1"/>
        <v>48.747967479674799</v>
      </c>
    </row>
    <row r="14" spans="1:13" s="109" customFormat="1" ht="31.5" customHeight="1">
      <c r="A14" s="131" t="s">
        <v>171</v>
      </c>
      <c r="B14" s="132">
        <v>1402600</v>
      </c>
      <c r="C14" s="132">
        <v>702600</v>
      </c>
      <c r="D14" s="132">
        <v>700000</v>
      </c>
      <c r="E14" s="133">
        <f>684940+410090</f>
        <v>1095030</v>
      </c>
      <c r="F14" s="133">
        <v>684940</v>
      </c>
      <c r="G14" s="134">
        <f>+E14-F14</f>
        <v>410090</v>
      </c>
      <c r="H14" s="135">
        <f t="shared" si="3"/>
        <v>78.071438756594901</v>
      </c>
      <c r="I14" s="136">
        <f t="shared" si="4"/>
        <v>216.88357731242064</v>
      </c>
      <c r="J14" s="139"/>
      <c r="K14" s="138">
        <v>504893</v>
      </c>
      <c r="L14" s="122">
        <f t="shared" si="1"/>
        <v>97.486478793054374</v>
      </c>
      <c r="M14" s="122">
        <f t="shared" si="1"/>
        <v>58.584285714285713</v>
      </c>
    </row>
    <row r="15" spans="1:13" s="109" customFormat="1" ht="31.5" customHeight="1">
      <c r="A15" s="131" t="s">
        <v>172</v>
      </c>
      <c r="B15" s="132">
        <v>105000</v>
      </c>
      <c r="C15" s="132">
        <v>105000</v>
      </c>
      <c r="D15" s="132"/>
      <c r="E15" s="133">
        <v>58690</v>
      </c>
      <c r="F15" s="133">
        <v>58690</v>
      </c>
      <c r="G15" s="134">
        <f>+E15-F15</f>
        <v>0</v>
      </c>
      <c r="H15" s="135">
        <f t="shared" si="3"/>
        <v>55.895238095238092</v>
      </c>
      <c r="I15" s="136">
        <f t="shared" si="4"/>
        <v>258.27319133955291</v>
      </c>
      <c r="J15" s="137"/>
      <c r="K15" s="138">
        <v>22724</v>
      </c>
    </row>
    <row r="16" spans="1:13" s="109" customFormat="1" ht="31.5" customHeight="1">
      <c r="A16" s="131" t="s">
        <v>173</v>
      </c>
      <c r="B16" s="132">
        <v>116100</v>
      </c>
      <c r="C16" s="132">
        <v>116100</v>
      </c>
      <c r="D16" s="132"/>
      <c r="E16" s="133">
        <v>0</v>
      </c>
      <c r="F16" s="133">
        <v>0</v>
      </c>
      <c r="G16" s="134">
        <f>+E16-F16</f>
        <v>0</v>
      </c>
      <c r="H16" s="135">
        <f t="shared" si="3"/>
        <v>0</v>
      </c>
      <c r="I16" s="136">
        <f t="shared" si="4"/>
        <v>0</v>
      </c>
      <c r="J16" s="140"/>
      <c r="K16" s="138"/>
    </row>
    <row r="17" spans="1:16" s="109" customFormat="1" ht="31.5" customHeight="1">
      <c r="A17" s="131" t="s">
        <v>174</v>
      </c>
      <c r="B17" s="132">
        <v>58580</v>
      </c>
      <c r="C17" s="132">
        <v>58580</v>
      </c>
      <c r="D17" s="132"/>
      <c r="E17" s="133">
        <f>+F17+G17</f>
        <v>38750</v>
      </c>
      <c r="F17" s="133">
        <v>38750</v>
      </c>
      <c r="G17" s="134"/>
      <c r="H17" s="135">
        <f t="shared" si="3"/>
        <v>66.148856264936839</v>
      </c>
      <c r="I17" s="136">
        <f t="shared" si="4"/>
        <v>7.9117154640859164</v>
      </c>
      <c r="J17" s="137"/>
      <c r="K17" s="138">
        <v>489780</v>
      </c>
      <c r="N17" s="109" t="s">
        <v>175</v>
      </c>
      <c r="O17" s="109">
        <v>58580</v>
      </c>
      <c r="P17" s="109">
        <v>29060.858</v>
      </c>
    </row>
    <row r="18" spans="1:16" s="109" customFormat="1" ht="31.5" customHeight="1">
      <c r="A18" s="124" t="s">
        <v>176</v>
      </c>
      <c r="B18" s="125">
        <f t="shared" ref="B18:G18" si="5">+B19+B20+B21+B22+B23+B24+B25+B26+B27+B28+B29+B30+B31</f>
        <v>6488250</v>
      </c>
      <c r="C18" s="125">
        <f t="shared" si="5"/>
        <v>2721975</v>
      </c>
      <c r="D18" s="125">
        <f t="shared" si="5"/>
        <v>3766275</v>
      </c>
      <c r="E18" s="126">
        <f t="shared" si="5"/>
        <v>4219840</v>
      </c>
      <c r="F18" s="126">
        <f t="shared" si="5"/>
        <v>1828160</v>
      </c>
      <c r="G18" s="126">
        <f t="shared" si="5"/>
        <v>2391680</v>
      </c>
      <c r="H18" s="127">
        <f t="shared" si="3"/>
        <v>65.038184410280124</v>
      </c>
      <c r="I18" s="128">
        <f t="shared" si="4"/>
        <v>121.469829147071</v>
      </c>
      <c r="J18" s="129"/>
      <c r="K18" s="130">
        <f>+K19+K20+K21+K22+K23+K24+K25+K26+K27+K28+K29+K30+K31</f>
        <v>3473982</v>
      </c>
      <c r="L18" s="114">
        <f>+B18-B29-B30-B31</f>
        <v>6247732</v>
      </c>
      <c r="N18" s="109" t="s">
        <v>177</v>
      </c>
      <c r="O18" s="109">
        <v>210000</v>
      </c>
      <c r="P18" s="109">
        <v>35786.898000000001</v>
      </c>
    </row>
    <row r="19" spans="1:16" s="109" customFormat="1" ht="31.5" customHeight="1">
      <c r="A19" s="141" t="s">
        <v>178</v>
      </c>
      <c r="B19" s="132">
        <v>612490</v>
      </c>
      <c r="C19" s="132">
        <v>380333</v>
      </c>
      <c r="D19" s="132">
        <v>232157</v>
      </c>
      <c r="E19" s="133">
        <v>821320</v>
      </c>
      <c r="F19" s="134">
        <v>665980</v>
      </c>
      <c r="G19" s="134">
        <f>+E19-F19</f>
        <v>155340</v>
      </c>
      <c r="H19" s="135">
        <f t="shared" si="3"/>
        <v>134.09525053470261</v>
      </c>
      <c r="I19" s="136">
        <f t="shared" si="4"/>
        <v>124.92109918156086</v>
      </c>
      <c r="J19" s="137"/>
      <c r="K19" s="138">
        <v>657471</v>
      </c>
      <c r="L19" s="114">
        <f>+E18-E29-E30-E31</f>
        <v>4103040</v>
      </c>
      <c r="N19" s="109" t="s">
        <v>179</v>
      </c>
      <c r="O19" s="109">
        <v>787000</v>
      </c>
      <c r="P19" s="109">
        <v>184666.56</v>
      </c>
    </row>
    <row r="20" spans="1:16" s="109" customFormat="1" ht="31.5" customHeight="1">
      <c r="A20" s="141" t="s">
        <v>180</v>
      </c>
      <c r="B20" s="132">
        <v>39113</v>
      </c>
      <c r="C20" s="132">
        <v>10250</v>
      </c>
      <c r="D20" s="132">
        <v>28863</v>
      </c>
      <c r="E20" s="133">
        <v>44340</v>
      </c>
      <c r="F20" s="134">
        <v>980</v>
      </c>
      <c r="G20" s="134">
        <f t="shared" ref="G20:G31" si="6">+E20-F20</f>
        <v>43360</v>
      </c>
      <c r="H20" s="135">
        <f t="shared" si="3"/>
        <v>113.36384322348069</v>
      </c>
      <c r="I20" s="136">
        <f t="shared" si="4"/>
        <v>103.05636257989541</v>
      </c>
      <c r="J20" s="137"/>
      <c r="K20" s="138">
        <v>43025</v>
      </c>
      <c r="N20" s="109" t="s">
        <v>181</v>
      </c>
      <c r="O20" s="109">
        <v>138744.82314300002</v>
      </c>
      <c r="P20" s="109">
        <v>37930.021000000001</v>
      </c>
    </row>
    <row r="21" spans="1:16" s="109" customFormat="1" ht="31.5" customHeight="1">
      <c r="A21" s="131" t="s">
        <v>182</v>
      </c>
      <c r="B21" s="132">
        <v>3066727</v>
      </c>
      <c r="C21" s="132">
        <v>576055</v>
      </c>
      <c r="D21" s="132">
        <v>2490672</v>
      </c>
      <c r="E21" s="133">
        <v>1578190</v>
      </c>
      <c r="F21" s="134">
        <v>244490</v>
      </c>
      <c r="G21" s="134">
        <f t="shared" si="6"/>
        <v>1333700</v>
      </c>
      <c r="H21" s="135">
        <f t="shared" si="3"/>
        <v>51.461704938196327</v>
      </c>
      <c r="I21" s="136">
        <f t="shared" si="4"/>
        <v>126.171724786881</v>
      </c>
      <c r="J21" s="137"/>
      <c r="K21" s="138">
        <v>1250827</v>
      </c>
    </row>
    <row r="22" spans="1:16" s="109" customFormat="1" ht="31.5" customHeight="1">
      <c r="A22" s="131" t="s">
        <v>183</v>
      </c>
      <c r="B22" s="132">
        <v>902689</v>
      </c>
      <c r="C22" s="132">
        <v>902689</v>
      </c>
      <c r="D22" s="132">
        <v>0</v>
      </c>
      <c r="E22" s="133">
        <v>550890</v>
      </c>
      <c r="F22" s="134">
        <v>550270</v>
      </c>
      <c r="G22" s="134">
        <f t="shared" si="6"/>
        <v>620</v>
      </c>
      <c r="H22" s="135">
        <f t="shared" si="3"/>
        <v>61.0276629049429</v>
      </c>
      <c r="I22" s="136">
        <f t="shared" si="4"/>
        <v>149.91019919451398</v>
      </c>
      <c r="J22" s="137"/>
      <c r="K22" s="138">
        <v>367480</v>
      </c>
    </row>
    <row r="23" spans="1:16" s="109" customFormat="1" ht="31.5" customHeight="1">
      <c r="A23" s="142" t="s">
        <v>184</v>
      </c>
      <c r="B23" s="132">
        <v>55963</v>
      </c>
      <c r="C23" s="132">
        <v>52923</v>
      </c>
      <c r="D23" s="132">
        <v>3040</v>
      </c>
      <c r="E23" s="133">
        <v>47590</v>
      </c>
      <c r="F23" s="134">
        <v>47550</v>
      </c>
      <c r="G23" s="134">
        <f t="shared" si="6"/>
        <v>40</v>
      </c>
      <c r="H23" s="135">
        <f t="shared" si="3"/>
        <v>85.03832889587764</v>
      </c>
      <c r="I23" s="136">
        <f t="shared" si="4"/>
        <v>113.50951676763822</v>
      </c>
      <c r="J23" s="137"/>
      <c r="K23" s="138">
        <v>41926</v>
      </c>
    </row>
    <row r="24" spans="1:16" s="109" customFormat="1" ht="31.5" customHeight="1">
      <c r="A24" s="131" t="s">
        <v>185</v>
      </c>
      <c r="B24" s="132">
        <v>97221</v>
      </c>
      <c r="C24" s="132">
        <v>70037</v>
      </c>
      <c r="D24" s="132">
        <v>27184</v>
      </c>
      <c r="E24" s="133">
        <v>46100</v>
      </c>
      <c r="F24" s="134">
        <v>33100</v>
      </c>
      <c r="G24" s="134">
        <f t="shared" si="6"/>
        <v>13000</v>
      </c>
      <c r="H24" s="135">
        <f t="shared" si="3"/>
        <v>47.417738965861282</v>
      </c>
      <c r="I24" s="136">
        <f t="shared" si="4"/>
        <v>109.96350452019178</v>
      </c>
      <c r="J24" s="137"/>
      <c r="K24" s="138">
        <v>41923</v>
      </c>
    </row>
    <row r="25" spans="1:16" s="109" customFormat="1" ht="31.5" customHeight="1">
      <c r="A25" s="131" t="s">
        <v>186</v>
      </c>
      <c r="B25" s="132">
        <v>36984</v>
      </c>
      <c r="C25" s="132">
        <v>22154</v>
      </c>
      <c r="D25" s="132">
        <v>14830</v>
      </c>
      <c r="E25" s="133">
        <v>20680</v>
      </c>
      <c r="F25" s="134">
        <v>10690</v>
      </c>
      <c r="G25" s="134">
        <f t="shared" si="6"/>
        <v>9990</v>
      </c>
      <c r="H25" s="135">
        <f t="shared" si="3"/>
        <v>55.916071814838851</v>
      </c>
      <c r="I25" s="136">
        <f t="shared" si="4"/>
        <v>105.16145436053903</v>
      </c>
      <c r="J25" s="137"/>
      <c r="K25" s="138">
        <v>19665</v>
      </c>
    </row>
    <row r="26" spans="1:16" s="109" customFormat="1" ht="31.5" customHeight="1">
      <c r="A26" s="131" t="s">
        <v>187</v>
      </c>
      <c r="B26" s="132">
        <v>50431</v>
      </c>
      <c r="C26" s="132">
        <v>41386</v>
      </c>
      <c r="D26" s="132">
        <v>9045</v>
      </c>
      <c r="E26" s="133">
        <v>26160</v>
      </c>
      <c r="F26" s="134">
        <v>10310</v>
      </c>
      <c r="G26" s="134">
        <f t="shared" si="6"/>
        <v>15850</v>
      </c>
      <c r="H26" s="135">
        <f t="shared" si="3"/>
        <v>51.87285598143999</v>
      </c>
      <c r="I26" s="136">
        <f t="shared" si="4"/>
        <v>131.31870890015563</v>
      </c>
      <c r="J26" s="137"/>
      <c r="K26" s="138">
        <v>19921</v>
      </c>
    </row>
    <row r="27" spans="1:16" s="109" customFormat="1" ht="31.5" customHeight="1">
      <c r="A27" s="131" t="s">
        <v>188</v>
      </c>
      <c r="B27" s="132">
        <v>186350</v>
      </c>
      <c r="C27" s="132">
        <v>131767</v>
      </c>
      <c r="D27" s="132">
        <v>54583</v>
      </c>
      <c r="E27" s="133">
        <v>315270</v>
      </c>
      <c r="F27" s="134">
        <v>40480</v>
      </c>
      <c r="G27" s="134">
        <f t="shared" si="6"/>
        <v>274790</v>
      </c>
      <c r="H27" s="135">
        <f t="shared" si="3"/>
        <v>169.18164743761739</v>
      </c>
      <c r="I27" s="136">
        <f t="shared" si="4"/>
        <v>114.21915644405156</v>
      </c>
      <c r="J27" s="137"/>
      <c r="K27" s="138">
        <v>276022</v>
      </c>
    </row>
    <row r="28" spans="1:16" s="109" customFormat="1" ht="31.5" customHeight="1">
      <c r="A28" s="131" t="s">
        <v>189</v>
      </c>
      <c r="B28" s="132">
        <v>1199764</v>
      </c>
      <c r="C28" s="132">
        <v>411457</v>
      </c>
      <c r="D28" s="132">
        <v>788307</v>
      </c>
      <c r="E28" s="133">
        <v>652500</v>
      </c>
      <c r="F28" s="134">
        <v>195850</v>
      </c>
      <c r="G28" s="134">
        <f t="shared" si="6"/>
        <v>456650</v>
      </c>
      <c r="H28" s="135">
        <f t="shared" si="3"/>
        <v>54.385695853517859</v>
      </c>
      <c r="I28" s="136">
        <f t="shared" si="4"/>
        <v>109.86772094777537</v>
      </c>
      <c r="J28" s="137"/>
      <c r="K28" s="138">
        <v>593896</v>
      </c>
    </row>
    <row r="29" spans="1:16" s="109" customFormat="1" ht="31.5" customHeight="1">
      <c r="A29" s="131" t="s">
        <v>190</v>
      </c>
      <c r="B29" s="132">
        <v>36417</v>
      </c>
      <c r="C29" s="132">
        <v>13163</v>
      </c>
      <c r="D29" s="132">
        <v>23254</v>
      </c>
      <c r="E29" s="133">
        <v>23200</v>
      </c>
      <c r="F29" s="134">
        <v>980</v>
      </c>
      <c r="G29" s="134">
        <f t="shared" si="6"/>
        <v>22220</v>
      </c>
      <c r="H29" s="135">
        <f t="shared" si="3"/>
        <v>63.706510695554272</v>
      </c>
      <c r="I29" s="136">
        <f t="shared" si="4"/>
        <v>103.83100608664519</v>
      </c>
      <c r="J29" s="137"/>
      <c r="K29" s="138">
        <v>22344</v>
      </c>
    </row>
    <row r="30" spans="1:16" s="109" customFormat="1" ht="31.5" customHeight="1">
      <c r="A30" s="131" t="s">
        <v>191</v>
      </c>
      <c r="B30" s="132">
        <v>144104</v>
      </c>
      <c r="C30" s="132">
        <v>67841</v>
      </c>
      <c r="D30" s="132">
        <v>76263</v>
      </c>
      <c r="E30" s="133">
        <v>78510</v>
      </c>
      <c r="F30" s="134">
        <v>21570</v>
      </c>
      <c r="G30" s="134">
        <f t="shared" si="6"/>
        <v>56940</v>
      </c>
      <c r="H30" s="135">
        <f t="shared" si="3"/>
        <v>54.481485593737858</v>
      </c>
      <c r="I30" s="136">
        <f t="shared" si="4"/>
        <v>102.61806109244905</v>
      </c>
      <c r="J30" s="137"/>
      <c r="K30" s="138">
        <v>76507</v>
      </c>
    </row>
    <row r="31" spans="1:16" s="109" customFormat="1" ht="31.5" customHeight="1">
      <c r="A31" s="131" t="s">
        <v>192</v>
      </c>
      <c r="B31" s="132">
        <v>59997</v>
      </c>
      <c r="C31" s="132">
        <v>41920</v>
      </c>
      <c r="D31" s="132">
        <v>18077</v>
      </c>
      <c r="E31" s="133">
        <v>15090</v>
      </c>
      <c r="F31" s="134">
        <v>5910</v>
      </c>
      <c r="G31" s="134">
        <f t="shared" si="6"/>
        <v>9180</v>
      </c>
      <c r="H31" s="135">
        <f t="shared" si="3"/>
        <v>25.151257562878143</v>
      </c>
      <c r="I31" s="136">
        <f t="shared" si="4"/>
        <v>23.961889638745532</v>
      </c>
      <c r="J31" s="137"/>
      <c r="K31" s="138">
        <v>62975</v>
      </c>
    </row>
    <row r="32" spans="1:16" s="150" customFormat="1" ht="31.5" customHeight="1">
      <c r="A32" s="143" t="s">
        <v>193</v>
      </c>
      <c r="B32" s="144">
        <v>1360</v>
      </c>
      <c r="C32" s="144">
        <v>1360</v>
      </c>
      <c r="D32" s="144"/>
      <c r="E32" s="145">
        <f>+B32</f>
        <v>1360</v>
      </c>
      <c r="F32" s="145">
        <v>0</v>
      </c>
      <c r="G32" s="145">
        <v>0</v>
      </c>
      <c r="H32" s="146">
        <f t="shared" si="3"/>
        <v>100</v>
      </c>
      <c r="I32" s="147">
        <f t="shared" si="4"/>
        <v>0</v>
      </c>
      <c r="J32" s="148"/>
      <c r="K32" s="149">
        <v>0</v>
      </c>
    </row>
    <row r="33" spans="1:11" s="109" customFormat="1" ht="31.5" customHeight="1">
      <c r="A33" s="124" t="s">
        <v>194</v>
      </c>
      <c r="B33" s="125">
        <v>186606</v>
      </c>
      <c r="C33" s="125">
        <v>90825</v>
      </c>
      <c r="D33" s="125">
        <v>95781</v>
      </c>
      <c r="E33" s="133">
        <v>0</v>
      </c>
      <c r="F33" s="133">
        <v>0</v>
      </c>
      <c r="G33" s="133">
        <v>0</v>
      </c>
      <c r="H33" s="151">
        <f t="shared" si="3"/>
        <v>0</v>
      </c>
      <c r="I33" s="136">
        <f t="shared" si="4"/>
        <v>0</v>
      </c>
      <c r="J33" s="137"/>
      <c r="K33" s="152">
        <v>0</v>
      </c>
    </row>
    <row r="34" spans="1:11" s="109" customFormat="1" ht="31.5" customHeight="1">
      <c r="A34" s="153" t="s">
        <v>195</v>
      </c>
      <c r="B34" s="125"/>
      <c r="C34" s="125"/>
      <c r="D34" s="125"/>
      <c r="E34" s="133">
        <v>0</v>
      </c>
      <c r="F34" s="133">
        <v>0</v>
      </c>
      <c r="G34" s="133">
        <v>0</v>
      </c>
      <c r="H34" s="151">
        <f t="shared" si="3"/>
        <v>0</v>
      </c>
      <c r="I34" s="136">
        <f t="shared" si="4"/>
        <v>0</v>
      </c>
      <c r="J34" s="137"/>
      <c r="K34" s="152">
        <v>0</v>
      </c>
    </row>
    <row r="35" spans="1:11" s="123" customFormat="1" ht="31.5" customHeight="1">
      <c r="A35" s="154" t="s">
        <v>196</v>
      </c>
      <c r="B35" s="125">
        <v>3800</v>
      </c>
      <c r="C35" s="125">
        <v>3800</v>
      </c>
      <c r="D35" s="125"/>
      <c r="E35" s="126">
        <v>779</v>
      </c>
      <c r="F35" s="126">
        <v>779</v>
      </c>
      <c r="G35" s="126">
        <v>0</v>
      </c>
      <c r="H35" s="155">
        <f t="shared" si="3"/>
        <v>20.5</v>
      </c>
      <c r="I35" s="128">
        <f t="shared" si="4"/>
        <v>130.92436974789916</v>
      </c>
      <c r="J35" s="129"/>
      <c r="K35" s="152">
        <v>595</v>
      </c>
    </row>
    <row r="36" spans="1:11" s="109" customFormat="1" ht="31.5" customHeight="1">
      <c r="A36" s="156" t="s">
        <v>197</v>
      </c>
      <c r="B36" s="157">
        <v>2656444</v>
      </c>
      <c r="C36" s="157">
        <v>2019708</v>
      </c>
      <c r="D36" s="157">
        <v>636736</v>
      </c>
      <c r="E36" s="158">
        <f>+F36+G36</f>
        <v>365310</v>
      </c>
      <c r="F36" s="158">
        <f>265420+19320+14870</f>
        <v>299610</v>
      </c>
      <c r="G36" s="158">
        <v>65700</v>
      </c>
      <c r="H36" s="159">
        <f t="shared" si="3"/>
        <v>13.751842688948082</v>
      </c>
      <c r="I36" s="159">
        <f t="shared" si="4"/>
        <v>166.06283212793716</v>
      </c>
      <c r="J36" s="160"/>
      <c r="K36" s="152">
        <v>219983</v>
      </c>
    </row>
    <row r="37" spans="1:11" ht="20.100000000000001" customHeight="1">
      <c r="A37" s="161"/>
      <c r="B37" s="162">
        <f>+B36-987742</f>
        <v>1668702</v>
      </c>
      <c r="E37" s="163">
        <f>+E36*100/B37</f>
        <v>21.891865653663746</v>
      </c>
      <c r="F37" s="164"/>
      <c r="G37" s="164"/>
      <c r="K37" s="165"/>
    </row>
    <row r="38" spans="1:11" ht="20.100000000000001" customHeight="1">
      <c r="A38" s="161"/>
      <c r="E38" s="166"/>
      <c r="F38" s="166"/>
      <c r="G38" s="166"/>
    </row>
    <row r="39" spans="1:11" s="168" customFormat="1" ht="23.25" customHeight="1">
      <c r="A39" s="167"/>
      <c r="B39" s="167"/>
      <c r="C39" s="167"/>
      <c r="D39" s="167"/>
      <c r="E39" s="166"/>
      <c r="F39" s="166"/>
      <c r="G39" s="166"/>
      <c r="H39" s="167"/>
      <c r="I39" s="167"/>
      <c r="J39" s="167"/>
      <c r="K39" s="167"/>
    </row>
    <row r="40" spans="1:11" ht="20.100000000000001" customHeight="1">
      <c r="E40" s="166"/>
      <c r="F40" s="166"/>
      <c r="G40" s="166"/>
    </row>
    <row r="41" spans="1:11" ht="20.100000000000001" customHeight="1">
      <c r="E41" s="166"/>
      <c r="F41" s="166"/>
      <c r="G41" s="166"/>
    </row>
    <row r="42" spans="1:11" ht="20.100000000000001" customHeight="1">
      <c r="E42" s="166"/>
      <c r="F42" s="166"/>
      <c r="G42" s="166"/>
    </row>
    <row r="43" spans="1:11" ht="20.100000000000001" customHeight="1">
      <c r="E43" s="166"/>
      <c r="F43" s="166"/>
      <c r="G43" s="166"/>
    </row>
    <row r="44" spans="1:11" ht="20.100000000000001" customHeight="1">
      <c r="B44" s="162"/>
      <c r="C44" s="162"/>
      <c r="D44" s="162"/>
      <c r="E44" s="166"/>
      <c r="F44" s="166"/>
      <c r="G44" s="166"/>
    </row>
    <row r="45" spans="1:11" ht="20.100000000000001" customHeight="1"/>
    <row r="46" spans="1:11" ht="20.100000000000001" customHeight="1"/>
    <row r="50" spans="2:4">
      <c r="B50" s="162"/>
      <c r="C50" s="162"/>
      <c r="D50" s="162"/>
    </row>
  </sheetData>
  <mergeCells count="17">
    <mergeCell ref="A2:I2"/>
    <mergeCell ref="A3:I3"/>
    <mergeCell ref="A6:A9"/>
    <mergeCell ref="B6:D6"/>
    <mergeCell ref="E6:G6"/>
    <mergeCell ref="H6:I6"/>
    <mergeCell ref="B7:B9"/>
    <mergeCell ref="C7:D7"/>
    <mergeCell ref="E7:E9"/>
    <mergeCell ref="F7:G7"/>
    <mergeCell ref="H7:H9"/>
    <mergeCell ref="I7:I9"/>
    <mergeCell ref="K7:K9"/>
    <mergeCell ref="C8:C9"/>
    <mergeCell ref="D8:D9"/>
    <mergeCell ref="F8:F9"/>
    <mergeCell ref="G8:G9"/>
  </mergeCells>
  <pageMargins left="0.55000000000000004" right="0.26" top="0.57999999999999996" bottom="0.75" header="0.3" footer="0.3"/>
  <pageSetup paperSize="9" scale="33" orientation="portrait" r:id="rId1"/>
</worksheet>
</file>

<file path=xl/worksheets/sheet6.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59.CK-NSNN</vt:lpstr>
      <vt:lpstr>60.CK-NSNN</vt:lpstr>
      <vt:lpstr>61.CK-NSNN</vt:lpstr>
      <vt:lpstr>THU</vt:lpstr>
      <vt:lpstr>CHI</vt:lpstr>
      <vt:lpstr>Sheet1</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qlns</cp:lastModifiedBy>
  <cp:lastPrinted>2019-07-03T09:19:31Z</cp:lastPrinted>
  <dcterms:created xsi:type="dcterms:W3CDTF">2017-06-22T07:44:55Z</dcterms:created>
  <dcterms:modified xsi:type="dcterms:W3CDTF">2019-07-04T00:13:59Z</dcterms:modified>
</cp:coreProperties>
</file>