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25" windowWidth="20115" windowHeight="6600"/>
  </bookViews>
  <sheets>
    <sheet name="33" sheetId="1" r:id="rId1"/>
    <sheet name="34" sheetId="2" r:id="rId2"/>
    <sheet name="35" sheetId="3" r:id="rId3"/>
    <sheet name="36" sheetId="4" r:id="rId4"/>
    <sheet name="37" sheetId="5" r:id="rId5"/>
    <sheet name="38" sheetId="6" r:id="rId6"/>
    <sheet name="40" sheetId="8" r:id="rId7"/>
    <sheet name="41" sheetId="9" r:id="rId8"/>
    <sheet name="42" sheetId="10" r:id="rId9"/>
    <sheet name="43" sheetId="11" r:id="rId10"/>
    <sheet name="44" sheetId="12" r:id="rId11"/>
  </sheets>
  <definedNames>
    <definedName name="_xlnm.Print_Titles" localSheetId="2">'35'!$6:$8</definedName>
    <definedName name="_xlnm.Print_Titles" localSheetId="3">'36'!$7:$9</definedName>
    <definedName name="_xlnm.Print_Titles" localSheetId="5">'38'!$6:$8</definedName>
    <definedName name="_xlnm.Print_Titles" localSheetId="6">'40'!$6:$9</definedName>
  </definedNames>
  <calcPr calcId="144525"/>
</workbook>
</file>

<file path=xl/calcChain.xml><?xml version="1.0" encoding="utf-8"?>
<calcChain xmlns="http://schemas.openxmlformats.org/spreadsheetml/2006/main">
  <c r="E10" i="6" l="1"/>
  <c r="F10" i="6"/>
  <c r="G10" i="6"/>
  <c r="H10" i="6"/>
  <c r="I10" i="6"/>
  <c r="J10" i="6"/>
  <c r="K10" i="6"/>
  <c r="L10" i="6"/>
  <c r="M10" i="6"/>
  <c r="D10" i="6"/>
  <c r="D9" i="6" s="1"/>
  <c r="E9" i="6"/>
  <c r="C114" i="6"/>
  <c r="J21" i="6"/>
  <c r="C21" i="6" s="1"/>
  <c r="F9" i="6"/>
  <c r="G9" i="6"/>
  <c r="H9" i="6"/>
  <c r="I9" i="6"/>
  <c r="J9" i="6"/>
  <c r="K9" i="6"/>
  <c r="L9" i="6"/>
  <c r="M9" i="6"/>
  <c r="C115"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0" i="6"/>
  <c r="C19" i="6"/>
  <c r="C18" i="6"/>
  <c r="C17" i="6"/>
  <c r="C16" i="6"/>
  <c r="C15" i="6"/>
  <c r="C14" i="6"/>
  <c r="C13" i="6"/>
  <c r="C12" i="6"/>
  <c r="C11" i="6"/>
  <c r="C20" i="11" l="1"/>
  <c r="C19" i="11"/>
  <c r="C18" i="11"/>
  <c r="C17" i="11"/>
  <c r="C16" i="11"/>
  <c r="C15" i="11"/>
  <c r="C14" i="11"/>
  <c r="C13" i="11"/>
  <c r="C12" i="11"/>
  <c r="C11" i="11"/>
  <c r="C10" i="11"/>
  <c r="C9" i="11"/>
  <c r="S11" i="12"/>
  <c r="Q11" i="12" s="1"/>
  <c r="R11" i="12"/>
  <c r="P11" i="12"/>
  <c r="P10" i="12" s="1"/>
  <c r="O11" i="12"/>
  <c r="N11" i="12" s="1"/>
  <c r="R10" i="12"/>
  <c r="Q12" i="12"/>
  <c r="N12" i="12"/>
  <c r="M12" i="12" s="1"/>
  <c r="J12" i="12"/>
  <c r="E12" i="12" s="1"/>
  <c r="G12" i="12"/>
  <c r="L11" i="12"/>
  <c r="J11" i="12" s="1"/>
  <c r="K11" i="12"/>
  <c r="K10" i="12" s="1"/>
  <c r="I11" i="12"/>
  <c r="H11" i="12"/>
  <c r="H10" i="12" s="1"/>
  <c r="D12" i="12" l="1"/>
  <c r="C12" i="12" s="1"/>
  <c r="M11" i="12"/>
  <c r="O10" i="12"/>
  <c r="N10" i="12" s="1"/>
  <c r="S10" i="12"/>
  <c r="Q10" i="12" s="1"/>
  <c r="E11" i="12"/>
  <c r="G11" i="12"/>
  <c r="D11" i="12" s="1"/>
  <c r="I10" i="12"/>
  <c r="L10" i="12"/>
  <c r="J10" i="12" s="1"/>
  <c r="F12" i="12"/>
  <c r="G10" i="12"/>
  <c r="F10" i="12" s="1"/>
  <c r="E10" i="11"/>
  <c r="E11" i="11"/>
  <c r="E12" i="11"/>
  <c r="E13" i="11"/>
  <c r="E14" i="11"/>
  <c r="E15" i="11"/>
  <c r="E16" i="11"/>
  <c r="E17" i="11"/>
  <c r="E18" i="11"/>
  <c r="E19" i="11"/>
  <c r="E20" i="11"/>
  <c r="E9" i="11"/>
  <c r="G9" i="11"/>
  <c r="H9" i="11"/>
  <c r="I9" i="11"/>
  <c r="J9" i="11"/>
  <c r="K9" i="11"/>
  <c r="L9" i="11"/>
  <c r="M9" i="11"/>
  <c r="N9" i="11"/>
  <c r="O9" i="11"/>
  <c r="P9" i="11"/>
  <c r="Q9" i="11"/>
  <c r="R9" i="11"/>
  <c r="S9" i="11"/>
  <c r="T9" i="11"/>
  <c r="U9" i="11"/>
  <c r="V9" i="11"/>
  <c r="W9" i="11"/>
  <c r="X9" i="11"/>
  <c r="Y9" i="11"/>
  <c r="Z9" i="11"/>
  <c r="AA9" i="11"/>
  <c r="AB9" i="11"/>
  <c r="F9" i="11"/>
  <c r="D12" i="10"/>
  <c r="D13" i="10"/>
  <c r="D14" i="10"/>
  <c r="D15" i="10"/>
  <c r="D16" i="10"/>
  <c r="D17" i="10"/>
  <c r="D18" i="10"/>
  <c r="D19" i="10"/>
  <c r="D20" i="10"/>
  <c r="D21" i="10"/>
  <c r="D11" i="10"/>
  <c r="E10" i="10"/>
  <c r="F10" i="10"/>
  <c r="G10" i="10"/>
  <c r="H10" i="10"/>
  <c r="I10" i="10"/>
  <c r="J10" i="10"/>
  <c r="C10" i="10"/>
  <c r="D10" i="8"/>
  <c r="E10" i="8"/>
  <c r="C29" i="5" s="1"/>
  <c r="F10" i="8"/>
  <c r="G10" i="8"/>
  <c r="H10" i="8"/>
  <c r="C32" i="5" s="1"/>
  <c r="I10" i="8"/>
  <c r="J10" i="8"/>
  <c r="K10" i="8"/>
  <c r="L10" i="8"/>
  <c r="M10" i="8"/>
  <c r="N10" i="8"/>
  <c r="O10" i="8"/>
  <c r="C37" i="5" s="1"/>
  <c r="C10" i="8"/>
  <c r="C28" i="5"/>
  <c r="C35" i="5"/>
  <c r="C33" i="5"/>
  <c r="C36" i="5"/>
  <c r="C34" i="5"/>
  <c r="C31" i="5"/>
  <c r="C30" i="5"/>
  <c r="F11" i="12" l="1"/>
  <c r="E10" i="12"/>
  <c r="M10" i="12"/>
  <c r="D10" i="12"/>
  <c r="C10" i="12" s="1"/>
  <c r="C11" i="12"/>
  <c r="D10" i="10"/>
  <c r="C7" i="5"/>
  <c r="C40" i="5"/>
  <c r="C39" i="5"/>
  <c r="C38" i="5"/>
  <c r="C26" i="5"/>
  <c r="C12" i="5"/>
  <c r="C11" i="5"/>
  <c r="C8" i="5"/>
  <c r="E84" i="4"/>
  <c r="C84" i="4" s="1"/>
  <c r="C71" i="4"/>
  <c r="C72" i="4"/>
  <c r="C73" i="4"/>
  <c r="C74" i="4"/>
  <c r="C75" i="4"/>
  <c r="C76" i="4"/>
  <c r="C77" i="4"/>
  <c r="C78" i="4"/>
  <c r="C79" i="4"/>
  <c r="C80" i="4"/>
  <c r="C81" i="4"/>
  <c r="C82" i="4"/>
  <c r="C83" i="4"/>
  <c r="C68" i="4"/>
  <c r="C44" i="4"/>
  <c r="C45" i="4"/>
  <c r="C46" i="4"/>
  <c r="C47" i="4"/>
  <c r="C48" i="4"/>
  <c r="C49" i="4"/>
  <c r="C50" i="4"/>
  <c r="C69" i="4"/>
  <c r="C70" i="4"/>
  <c r="C67" i="4"/>
  <c r="C51" i="4"/>
  <c r="C52" i="4"/>
  <c r="C53" i="4"/>
  <c r="C54" i="4"/>
  <c r="C66" i="4"/>
  <c r="C55" i="4"/>
  <c r="C56" i="4"/>
  <c r="C57" i="4"/>
  <c r="C58" i="4"/>
  <c r="C59" i="4"/>
  <c r="C60" i="4"/>
  <c r="C61" i="4"/>
  <c r="C62" i="4"/>
  <c r="C63" i="4"/>
  <c r="C64" i="4"/>
  <c r="C65" i="4"/>
  <c r="D43" i="4"/>
  <c r="C9" i="5" l="1"/>
  <c r="E43" i="4"/>
  <c r="E41" i="4" s="1"/>
  <c r="C43" i="4"/>
  <c r="C41" i="4" s="1"/>
  <c r="D41" i="4"/>
  <c r="E38" i="4"/>
  <c r="E35" i="4" s="1"/>
  <c r="D38" i="4"/>
  <c r="D35" i="4" s="1"/>
  <c r="C38" i="4"/>
  <c r="C35" i="4" s="1"/>
  <c r="D31" i="4"/>
  <c r="E31" i="4"/>
  <c r="C33" i="4"/>
  <c r="C32" i="4"/>
  <c r="C29" i="4"/>
  <c r="C28" i="4"/>
  <c r="C27" i="4"/>
  <c r="C26" i="4"/>
  <c r="C31" i="4" l="1"/>
  <c r="C34" i="4"/>
  <c r="C30" i="4" s="1"/>
  <c r="E34" i="4"/>
  <c r="E30" i="4" s="1"/>
  <c r="D34" i="4"/>
  <c r="D30" i="4" l="1"/>
  <c r="C22" i="4"/>
  <c r="C25" i="4"/>
  <c r="C24" i="4"/>
  <c r="C21" i="4"/>
  <c r="C20" i="4"/>
  <c r="C19" i="4"/>
  <c r="C18" i="4"/>
  <c r="C17" i="4"/>
  <c r="C16" i="4"/>
  <c r="C15" i="4"/>
  <c r="C14" i="4"/>
  <c r="C13" i="4"/>
  <c r="D12" i="4"/>
  <c r="D11" i="4" s="1"/>
  <c r="E12" i="4"/>
  <c r="E11" i="4" s="1"/>
  <c r="E10" i="4" s="1"/>
  <c r="F31" i="2"/>
  <c r="F30" i="2"/>
  <c r="F29" i="2"/>
  <c r="F28" i="2"/>
  <c r="F27" i="2"/>
  <c r="F26" i="2"/>
  <c r="F25" i="2"/>
  <c r="F33" i="2"/>
  <c r="F32" i="2"/>
  <c r="F23" i="2"/>
  <c r="F22" i="2"/>
  <c r="F21" i="2"/>
  <c r="F20" i="2"/>
  <c r="F19" i="2"/>
  <c r="F18" i="2"/>
  <c r="F17" i="2"/>
  <c r="E13" i="2"/>
  <c r="E11" i="2" s="1"/>
  <c r="F16" i="2"/>
  <c r="F15" i="2"/>
  <c r="F14" i="2"/>
  <c r="F12" i="2"/>
  <c r="F10" i="2"/>
  <c r="E10" i="2"/>
  <c r="E32" i="2"/>
  <c r="D32" i="2"/>
  <c r="C32" i="2"/>
  <c r="D27" i="2"/>
  <c r="E27" i="2"/>
  <c r="C27" i="2"/>
  <c r="C25" i="2" s="1"/>
  <c r="D25" i="2"/>
  <c r="E25" i="2"/>
  <c r="E19" i="2"/>
  <c r="D19" i="2"/>
  <c r="C19" i="2"/>
  <c r="C17" i="2" s="1"/>
  <c r="C11" i="1"/>
  <c r="H11" i="1" s="1"/>
  <c r="D11" i="2"/>
  <c r="C11" i="2"/>
  <c r="C9" i="2" s="1"/>
  <c r="D17" i="2"/>
  <c r="E17" i="2"/>
  <c r="D9" i="2"/>
  <c r="D32" i="1"/>
  <c r="E32" i="1"/>
  <c r="C32" i="1"/>
  <c r="E38" i="1"/>
  <c r="E36" i="1" s="1"/>
  <c r="C38" i="1"/>
  <c r="C36" i="1" s="1"/>
  <c r="C27" i="1"/>
  <c r="D36" i="1"/>
  <c r="D27" i="1"/>
  <c r="E27" i="1"/>
  <c r="D20" i="1"/>
  <c r="E20" i="1"/>
  <c r="E19" i="1" s="1"/>
  <c r="C20" i="1"/>
  <c r="E15" i="1"/>
  <c r="F15" i="1" s="1"/>
  <c r="D13" i="1"/>
  <c r="E13" i="1"/>
  <c r="F13" i="1" s="1"/>
  <c r="C13" i="1"/>
  <c r="F30" i="1"/>
  <c r="F29" i="1"/>
  <c r="F28" i="1"/>
  <c r="F26" i="1"/>
  <c r="F25" i="1"/>
  <c r="F24" i="1"/>
  <c r="F23" i="1"/>
  <c r="F22" i="1"/>
  <c r="F21" i="1"/>
  <c r="F18" i="1"/>
  <c r="F17" i="1"/>
  <c r="F16" i="1"/>
  <c r="F14" i="1"/>
  <c r="E12" i="1"/>
  <c r="E11" i="1" s="1"/>
  <c r="D12" i="1"/>
  <c r="D11" i="1" s="1"/>
  <c r="D10" i="1" s="1"/>
  <c r="D9" i="1" s="1"/>
  <c r="C10" i="1"/>
  <c r="H59" i="3"/>
  <c r="G59" i="3"/>
  <c r="H58" i="3"/>
  <c r="G58" i="3"/>
  <c r="H57" i="3"/>
  <c r="G57" i="3"/>
  <c r="H56" i="3"/>
  <c r="G56" i="3"/>
  <c r="H55" i="3"/>
  <c r="G55" i="3"/>
  <c r="H54" i="3"/>
  <c r="G54" i="3"/>
  <c r="H53" i="3"/>
  <c r="G53" i="3"/>
  <c r="H52" i="3"/>
  <c r="G52" i="3"/>
  <c r="H51" i="3"/>
  <c r="G51" i="3"/>
  <c r="H50" i="3"/>
  <c r="G50" i="3"/>
  <c r="H49" i="3"/>
  <c r="G49" i="3"/>
  <c r="H48" i="3"/>
  <c r="G48" i="3"/>
  <c r="H47" i="3"/>
  <c r="G47" i="3"/>
  <c r="H46" i="3"/>
  <c r="G46" i="3"/>
  <c r="H45" i="3"/>
  <c r="G45" i="3"/>
  <c r="H44" i="3"/>
  <c r="G44" i="3"/>
  <c r="H43" i="3"/>
  <c r="G43" i="3"/>
  <c r="H42" i="3"/>
  <c r="G42" i="3"/>
  <c r="H41" i="3"/>
  <c r="G41" i="3"/>
  <c r="H40" i="3"/>
  <c r="G40" i="3"/>
  <c r="H39" i="3"/>
  <c r="G39" i="3"/>
  <c r="H38" i="3"/>
  <c r="G38" i="3"/>
  <c r="H37" i="3"/>
  <c r="G37" i="3"/>
  <c r="H36" i="3"/>
  <c r="G36" i="3"/>
  <c r="H34" i="3"/>
  <c r="G34" i="3"/>
  <c r="H33" i="3"/>
  <c r="G33" i="3"/>
  <c r="H32" i="3"/>
  <c r="G32" i="3"/>
  <c r="H30" i="3"/>
  <c r="G30" i="3"/>
  <c r="H29" i="3"/>
  <c r="G29" i="3"/>
  <c r="H28" i="3"/>
  <c r="G28" i="3"/>
  <c r="H27" i="3"/>
  <c r="G27" i="3"/>
  <c r="H26" i="3"/>
  <c r="G26" i="3"/>
  <c r="H25" i="3"/>
  <c r="H24" i="3"/>
  <c r="G24" i="3"/>
  <c r="H23" i="3"/>
  <c r="G23" i="3"/>
  <c r="H22" i="3"/>
  <c r="G22" i="3"/>
  <c r="H21" i="3"/>
  <c r="G21" i="3"/>
  <c r="G20" i="3"/>
  <c r="H19" i="3"/>
  <c r="G19" i="3"/>
  <c r="H18" i="3"/>
  <c r="G18" i="3"/>
  <c r="H17" i="3"/>
  <c r="G17" i="3"/>
  <c r="G16" i="3"/>
  <c r="H15" i="3"/>
  <c r="G15" i="3"/>
  <c r="H14" i="3"/>
  <c r="G14" i="3"/>
  <c r="H13" i="3"/>
  <c r="G13" i="3"/>
  <c r="H12" i="3"/>
  <c r="G12" i="3"/>
  <c r="G11" i="3"/>
  <c r="D9" i="3"/>
  <c r="C9" i="3"/>
  <c r="E52" i="3"/>
  <c r="C52" i="3"/>
  <c r="D35" i="3"/>
  <c r="E35" i="3"/>
  <c r="G35" i="3" s="1"/>
  <c r="F35" i="3"/>
  <c r="H35" i="3" s="1"/>
  <c r="D31" i="3"/>
  <c r="E31" i="3"/>
  <c r="G31" i="3" s="1"/>
  <c r="F31" i="3"/>
  <c r="H31" i="3" s="1"/>
  <c r="D25" i="3"/>
  <c r="E25" i="3"/>
  <c r="G25" i="3" s="1"/>
  <c r="F25" i="3"/>
  <c r="D20" i="3"/>
  <c r="E20" i="3"/>
  <c r="F20" i="3"/>
  <c r="H20" i="3" s="1"/>
  <c r="D16" i="3"/>
  <c r="E16" i="3"/>
  <c r="F16" i="3"/>
  <c r="H16" i="3" s="1"/>
  <c r="D11" i="3"/>
  <c r="E11" i="3"/>
  <c r="F11" i="3"/>
  <c r="H11" i="3" s="1"/>
  <c r="C25" i="3"/>
  <c r="C16" i="3"/>
  <c r="C20" i="3"/>
  <c r="C11" i="3"/>
  <c r="D37" i="3"/>
  <c r="C35" i="3"/>
  <c r="D33" i="3"/>
  <c r="C31" i="3"/>
  <c r="C10" i="3"/>
  <c r="D10" i="4" l="1"/>
  <c r="C12" i="4"/>
  <c r="C11" i="4" s="1"/>
  <c r="C10" i="4" s="1"/>
  <c r="F11" i="2"/>
  <c r="E9" i="2"/>
  <c r="F9" i="2" s="1"/>
  <c r="F13" i="2"/>
  <c r="C9" i="1"/>
  <c r="D19" i="1"/>
  <c r="F27" i="1"/>
  <c r="F11" i="1"/>
  <c r="E10" i="1"/>
  <c r="F10" i="1" s="1"/>
  <c r="F12" i="1"/>
  <c r="C19" i="1"/>
  <c r="F20" i="1"/>
  <c r="F19" i="1"/>
  <c r="D10" i="3"/>
  <c r="E10" i="3"/>
  <c r="F10" i="3"/>
  <c r="E9" i="1" l="1"/>
  <c r="F9" i="1" s="1"/>
  <c r="F9" i="3"/>
  <c r="H9" i="3" s="1"/>
  <c r="H10" i="3"/>
  <c r="G10" i="3"/>
  <c r="E9" i="3"/>
  <c r="G9" i="3" s="1"/>
  <c r="C10" i="6"/>
  <c r="C9" i="6"/>
</calcChain>
</file>

<file path=xl/sharedStrings.xml><?xml version="1.0" encoding="utf-8"?>
<sst xmlns="http://schemas.openxmlformats.org/spreadsheetml/2006/main" count="806" uniqueCount="428">
  <si>
    <t>Biểu số 33/CK-NSNN</t>
  </si>
  <si>
    <t>Đơn vị: Triệu đồng</t>
  </si>
  <si>
    <t>STT</t>
  </si>
  <si>
    <t>NỘI DUNG</t>
  </si>
  <si>
    <t>A</t>
  </si>
  <si>
    <t>B</t>
  </si>
  <si>
    <t>TỔNG NGUỒN THU NSĐP</t>
  </si>
  <si>
    <t>I</t>
  </si>
  <si>
    <t>Thu NSĐP được hưởng theo phân cấp</t>
  </si>
  <si>
    <t>Thu NSĐP được hưởng 100%</t>
  </si>
  <si>
    <t xml:space="preserve">Thu NSĐP hưởng từ các khoản thu phân chia </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</si>
  <si>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</si>
  <si>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</si>
  <si>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</si>
  <si>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</si>
  <si>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</si>
  <si>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</si>
  <si>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</si>
  <si>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</si>
  <si>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</si>
  <si>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</si>
  <si>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</si>
  <si>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</si>
  <si>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</si>
  <si>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</si>
  <si>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</si>
  <si>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</si>
  <si>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</si>
  <si>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</si>
  <si>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</si>
  <si>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</si>
  <si>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</si>
  <si>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</si>
  <si>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</si>
  <si>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</si>
  <si>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</si>
  <si>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</si>
  <si>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</si>
  <si>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</si>
  <si>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</si>
  <si>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</si>
  <si>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</si>
  <si>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</si>
  <si>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</si>
  <si>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</si>
  <si>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Ghi chú:</t>
  </si>
  <si>
    <t>(1) Đối với các chỉ tiêu thu NSĐP, so sánh dự toán năm sau với ước thực hiện năm hiện hành. Đối với các chỉ tiêu chi NSĐP, so sánh dự toán năm sau với dự toán năm hiện hành;</t>
  </si>
  <si>
    <t>Biểu số 34/CK-NSNN</t>
  </si>
  <si>
    <t>NGÂN SÁCH CẤP TỈNH</t>
  </si>
  <si>
    <t>Nguồn thu ngân sách</t>
  </si>
  <si>
    <t>Thu ngân sách được hưởng theo phân cấp</t>
  </si>
  <si>
    <t>-</t>
  </si>
  <si>
    <t>Chi ngân sách</t>
  </si>
  <si>
    <t>Chi thuộc nhiệm vụ của ngân sách cấp tỉnh</t>
  </si>
  <si>
    <t>Chi bổ sung cho ngân sách huyện</t>
  </si>
  <si>
    <t>Chi bổ sung cân đối</t>
  </si>
  <si>
    <t>Chi bổ sung có mục tiêu</t>
  </si>
  <si>
    <t>Bội chi NSĐP/Bội thu NSĐP</t>
  </si>
  <si>
    <t>NGÂN SÁCH HUYỆN</t>
  </si>
  <si>
    <t>Thu ngân sách huyện được hưởng theo phân cấp</t>
  </si>
  <si>
    <t>Thu bổ sung từ ngân sách cấp tỉnh</t>
  </si>
  <si>
    <t>Chi thuộc nhiệm vụ của ngân sách cấp huyện</t>
  </si>
  <si>
    <t>Chi bổ sung cho ngân sách xã</t>
  </si>
  <si>
    <t>(1) Đối với các chỉ tiêu thu, so sánh dự toán năm sau với ước thực hiện năm hiện hành. Đối với các chỉ tiêu chi, so sánh dự toán năm sau với dự toán năm hiện hành;</t>
  </si>
  <si>
    <t>Biểu số 35/CK-NSNN</t>
  </si>
  <si>
    <t>5=3/1</t>
  </si>
  <si>
    <t>6=4/2</t>
  </si>
  <si>
    <t>TỔNG THU NGÂN SÁCH NHÀ NƯỚC</t>
  </si>
  <si>
    <t>Thu nội địa</t>
  </si>
  <si>
    <t>Thu từ khu vực DNNN do Trung ương quản lý</t>
  </si>
  <si>
    <t>(Chi tiết theo sắc thuế)</t>
  </si>
  <si>
    <t xml:space="preserve">Thu từ khu vực DNNN do địa phương quản lý </t>
  </si>
  <si>
    <t xml:space="preserve">Thu từ khu vực doanh nghiệp có vốn đầu tư nước ngoài </t>
  </si>
  <si>
    <t xml:space="preserve">Thu từ khu vực kinh tế ngoài quốc doanh </t>
  </si>
  <si>
    <t>Thuế thu nhập cá nhân</t>
  </si>
  <si>
    <t>Thuế bảo vệ môi trường</t>
  </si>
  <si>
    <t>Thuế BVMT thu từ hàng hóa sản xuất, kinh doanh trong nước</t>
  </si>
  <si>
    <t>Thuế BVMT thu từ hàng hóa nhập khẩu</t>
  </si>
  <si>
    <t>Lệ phí trước bạ</t>
  </si>
  <si>
    <t>Thu phí, lệ phí</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</si>
  <si>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</si>
  <si>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</si>
  <si>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</si>
  <si>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</si>
  <si>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</si>
  <si>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</si>
  <si>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</si>
  <si>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</si>
  <si>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</si>
  <si>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</si>
  <si>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</si>
  <si>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</si>
  <si>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</si>
  <si>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</si>
  <si>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</si>
  <si>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</si>
  <si>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</si>
  <si>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</si>
  <si>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</si>
  <si>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</si>
  <si>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</si>
  <si>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</si>
  <si>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</si>
  <si>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Biểu số 36/CK-NSNN</t>
  </si>
  <si>
    <t>NSĐP</t>
  </si>
  <si>
    <t>1=2+3</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</si>
  <si>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</si>
  <si>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</si>
  <si>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</si>
  <si>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</si>
  <si>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</si>
  <si>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</si>
  <si>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</si>
  <si>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</si>
  <si>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</si>
  <si>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</si>
  <si>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</si>
  <si>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</si>
  <si>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dự phòng ngân sách</t>
  </si>
  <si>
    <t>VI</t>
  </si>
  <si>
    <t>CHI CÁC CHƯƠNG TRÌNH MỤC TIÊU</t>
  </si>
  <si>
    <t>CHI CHUYỂN NGUỒN SANG NĂM SAU</t>
  </si>
  <si>
    <t>Biểu số 37/CK-NSNN</t>
  </si>
  <si>
    <t>DỰ TOÁN</t>
  </si>
  <si>
    <t>TỔNG SỐ CHI NSĐP</t>
  </si>
  <si>
    <t xml:space="preserve">CHI BỔ SUNG CÂN ĐỐI CHO NGÂN SÁCH HUYỆN </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</si>
  <si>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</si>
  <si>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</si>
  <si>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</si>
  <si>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</si>
  <si>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</si>
  <si>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</si>
  <si>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</si>
  <si>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</si>
  <si>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</si>
  <si>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</si>
  <si>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</si>
  <si>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</si>
  <si>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</si>
  <si>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</si>
  <si>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</si>
  <si>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</si>
  <si>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</si>
  <si>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</si>
  <si>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</si>
  <si>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</si>
  <si>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</si>
  <si>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38/CK-NSNN</t>
  </si>
  <si>
    <t>TỔNG SỐ</t>
  </si>
  <si>
    <t>VII</t>
  </si>
  <si>
    <t>Biểu số 40/CK-NSNN</t>
  </si>
  <si>
    <t>Biểu số 41/CK-NSNN</t>
  </si>
  <si>
    <t>Đơn vị: %</t>
  </si>
  <si>
    <t>Tên đơn vị</t>
  </si>
  <si>
    <t>Chia theo sắc thuế</t>
  </si>
  <si>
    <t>Biểu số 42/CK-NSNN</t>
  </si>
  <si>
    <t>Tổng thu NSNN trên địa bàn</t>
  </si>
  <si>
    <t>Số bổ sung cân đối từ ngân sách cấp tỉnh</t>
  </si>
  <si>
    <t>Tổng số</t>
  </si>
  <si>
    <t xml:space="preserve">Chia ra </t>
  </si>
  <si>
    <t>Biểu số 43/CK-NSNN</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</si>
  <si>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</si>
  <si>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</si>
  <si>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</si>
  <si>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1=2+3+4</t>
  </si>
  <si>
    <t>Biểu số 44/CK-NSNN</t>
  </si>
  <si>
    <t>Trong đó</t>
  </si>
  <si>
    <t>Đầu tư phát triển</t>
  </si>
  <si>
    <t>Kinh phí sự nghiệp</t>
  </si>
  <si>
    <t>Vốn trong nước</t>
  </si>
  <si>
    <t>Vốn ngoài nước</t>
  </si>
  <si>
    <t>2=5+12</t>
  </si>
  <si>
    <t>3=8+15</t>
  </si>
  <si>
    <t>4=5+8</t>
  </si>
  <si>
    <t>5=6+7</t>
  </si>
  <si>
    <t>8=9+10</t>
  </si>
  <si>
    <t>11=12+15</t>
  </si>
  <si>
    <t>12=13+14</t>
  </si>
  <si>
    <t>15=16+17</t>
  </si>
  <si>
    <t>Ngân sách cấp tỉnh</t>
  </si>
  <si>
    <t>a</t>
  </si>
  <si>
    <t>b</t>
  </si>
  <si>
    <t>(Kèm theo Công văn số        /STC-QLNS ngày      /12/2018 của Sở Tài chính)</t>
  </si>
  <si>
    <t>SỞ TÀI CHÍNH</t>
  </si>
  <si>
    <t>Dự toán năm 2018</t>
  </si>
  <si>
    <t>Ước thực hiện năm 2018</t>
  </si>
  <si>
    <t>Dự toán năm 2019</t>
  </si>
  <si>
    <t>So sánh (1) (%)</t>
  </si>
  <si>
    <t>Tổng thu NSNN</t>
  </si>
  <si>
    <t>Thu NSĐP</t>
  </si>
  <si>
    <t>So sánh (%)</t>
  </si>
  <si>
    <t>Nội dung</t>
  </si>
  <si>
    <t>DỰ TOÁN THU NGÂN SÁCH NHÀ NƯỚC NĂM 2019</t>
  </si>
  <si>
    <t>CÂN ĐỐI NGUỒN THU, CHI DỰ TOÁN NGÂN SÁCH CẤP TỈNH VÀ NGÂN SÁCH HUYỆN NĂM 2019</t>
  </si>
  <si>
    <t>CÂN ĐỐI NGÂN SÁCH ĐỊA PHƯƠNG NĂM 2019</t>
  </si>
  <si>
    <t>Ngân sách huyện, thị xã, thành phố</t>
  </si>
  <si>
    <t>Chia ra</t>
  </si>
  <si>
    <t>DỰ TOÁN CHI NGÂN SÁCH CẤP TỈNH THEO TỪNG LĨNH VỰC NĂM 2019</t>
  </si>
  <si>
    <t>Chi thường xuyên (Không kể Chương trình mục tiêu Quốc gia)</t>
  </si>
  <si>
    <t>Chi đầu tư phát triển (Không kể Chương trình mục tiêu Quốc gia)</t>
  </si>
  <si>
    <t>Chi bổ sung Quỹ Dự trữ tài chính</t>
  </si>
  <si>
    <t>Chi Chương trình mục tiêu Quốc gia</t>
  </si>
  <si>
    <t>Chi chuyển nguồn sang ngân sách năm sau</t>
  </si>
  <si>
    <t>DỰ TOÁN CHI NGÂN SÁCH CẤP TỈNH CHO TỪNG CƠ QUAN, TỔ CHỨC NĂM 2019</t>
  </si>
  <si>
    <t>Chi y tế, dân số và gia đinh</t>
  </si>
  <si>
    <t>Chi giao thông</t>
  </si>
  <si>
    <t>Chi nông nghiệp, lâm nghiệp, thủy lợi, thủy sản</t>
  </si>
  <si>
    <t>Chi hoạt động của các cơ quan quản lý địa phương, đảng, đoàn thể</t>
  </si>
  <si>
    <t>DỰ TOÁN CHI THƯỜNG XUYÊN CỦA NGÂN SÁCH CẤP TỈNH CHO TỪNG CƠ QUAN, TỔ CHỨC THEO LĨNH VỰC NĂM 2019</t>
  </si>
  <si>
    <t>Thu ngân sách huyện, thị xã, thành phố được hưởng theo phân cấp</t>
  </si>
  <si>
    <t>Thu ngân sách huyện, thị xã, thành phố hưởng 100%</t>
  </si>
  <si>
    <t>Thu ngân sách huyện, thị xã, thành phố hưởng từ các khoản thu phân chia (theo phân cấp HĐND cấp tỉnh)</t>
  </si>
  <si>
    <t>Tổng chi cân đối ngân sách huyện, thị xã, thành phố</t>
  </si>
  <si>
    <t>DỰ TOÁN CHI BỔ SUNG CÓ MỤC TIÊU TỪ NGÂN SÁCH CẤP TỈNH CHO NGÂN SÁCH TỪNG HUYỆN, THỊ XÃ, THÀNH PHỐ NĂM 2019</t>
  </si>
  <si>
    <t>DỰ TOÁN THU, SỐ BỔ SUNG VÀ DỰ TOÁN CHI CÂN ĐỐI NGÂN SÁCH TỪNG HUYỆN, THỊ XÃ, THÀNH PHỐ NĂM 2019</t>
  </si>
  <si>
    <t>- Thuế giá trị gia tăng</t>
  </si>
  <si>
    <t>- Thuế thu nhập doanh nghiệp</t>
  </si>
  <si>
    <t>- Thuế TTĐB hàng hóa, dịch vụ trong nước</t>
  </si>
  <si>
    <t>- Thuế tài nguyên</t>
  </si>
  <si>
    <t>Khấu hao tài sản hình thành từ vốn vay</t>
  </si>
  <si>
    <t>Chi ngân sách (2)</t>
  </si>
  <si>
    <t>(2): Đã trừ kế hoạch trả nợ gốc vay đến hạn</t>
  </si>
  <si>
    <t>DỰ TOÁN CHI NGÂN SÁCH ĐỊA PHƯƠNG, CHI NGÂN SÁCH CẤP TỈNH</t>
  </si>
  <si>
    <t>VÀ CHI NGÂN SÁCH HUYỆN, THỊ XÃ, THÀNH PHỐ THEO CƠ CẤU CHI NĂM 2019</t>
  </si>
  <si>
    <t>Chương trình giảm nghèo bền vững</t>
  </si>
  <si>
    <t>Chương trình xây dựng nông thôn mới</t>
  </si>
  <si>
    <t>Từ nguồn vốn ngoài nước</t>
  </si>
  <si>
    <t>Từ nguồn vốn trong nước</t>
  </si>
  <si>
    <t>Bổ sung vốn sự nghiệp thực hiện các chế độ, chính sách và một số chương trình mục tiêu</t>
  </si>
  <si>
    <t>Từ nguồn vốn ngoài nước (2)</t>
  </si>
  <si>
    <t>Hỗ trợ chi phí học tập và miễn giảm học phí</t>
  </si>
  <si>
    <t>Hỗ trợ học sinh và trường phổ thông ở xã, thôn đặc biệt khó khăn</t>
  </si>
  <si>
    <t>Hỗ trợ kinh phí ăn trưa đối với trẻ em mẫu giáo và chính sách đối với giáo viên mầm non; chính sách ưu tiên đối với học sinh mẫu giáo học sinh dân tộc rất ít người</t>
  </si>
  <si>
    <t>Học bổng học sinh dân tộc nội trú; học bổng và phương tiện học tập cho học sinh khuyết tật; hỗ trợ chi phí học tập cho sinh viên dân tộc thiểu số hộ nghèo, cận nghèo; chính sách nội trú đối với học sinh, sinh viên học cao đẳng, trung cấp</t>
  </si>
  <si>
    <t>Hỗ trợ kinh phí đào tạo cán bộ quân sự cấp xã</t>
  </si>
  <si>
    <t>Hỗ trợ đào tạo cán bộ cơ sở vùng Tây Nguyên</t>
  </si>
  <si>
    <t>Kinh phí thực hiện Đề án giảm thiểu tảo hôn cận huyết</t>
  </si>
  <si>
    <t>Hỗ trợ kinh phí thực hiện chính sách đối với đối tượng bảo trợ xã hội</t>
  </si>
  <si>
    <t>Hỗ trợ tiền điện hộ nghèo, hộ chính sách xã hội</t>
  </si>
  <si>
    <t>Hỗ trợ người có uy tín trong đồng bào dân tộc thiểu số</t>
  </si>
  <si>
    <t xml:space="preserve">Hỗ trợ khai thác nuôi trồng hải sản trên các vùng biển xa </t>
  </si>
  <si>
    <t>Hỗ trợ kinh phí thực hiện đề án tăng cường công tác quản lý khai thác gỗ rừng tự nhiên giai đoạn 2014-2020</t>
  </si>
  <si>
    <t>Hỗ trợ kinh phí mua sản phẩm, dịch vụ công ích thủy lợi</t>
  </si>
  <si>
    <t>Kinh phí thực hiện Quyết định số 2085/QĐ-TTg ngày 31/10/2016 của Thủ tướng Chính phủ phê duyệt chính sách đặc thù hỗ trợ phát triển kinh tế xã hội vùng dân tộc thiểu số và miền núi giai đoạn 2017-2020</t>
  </si>
  <si>
    <t>Từ nguồn vốn trong nước, bao gồm:</t>
  </si>
  <si>
    <t>Trong đó: CTMT ứng phó biến đổi khí hậu và tăng trưởng xanh</t>
  </si>
  <si>
    <t>Đầu tư theo ngành, lĩnh vực và các CTMT</t>
  </si>
  <si>
    <t>Vốn trái phiếu Chính phủ</t>
  </si>
  <si>
    <t>Hỗ trợ bảo vệ và phát triển đất lúa</t>
  </si>
  <si>
    <t>Mua dầu diesel và chi phụ cấp cho người vận hành máy</t>
  </si>
  <si>
    <t>Lễ hội văn hóa miền núi</t>
  </si>
  <si>
    <t>Chi công tác đảm bảo an toàn giao thông</t>
  </si>
  <si>
    <t>Chi tiếp xúc cử tri, hỗ trợ sinh hoạt Tổ Đại biểu HĐND tỉnh</t>
  </si>
  <si>
    <t>Bổ sung chi cho Ban Thanh tra nhân dân do tăng mức chi từ 2 triệu đồng đến 5 triệu đồng</t>
  </si>
  <si>
    <t xml:space="preserve">Hỗ trợ chi giám sát, phản biện xã hội </t>
  </si>
  <si>
    <t>Chi hỗ trợ cho đô thị loại V của các xã, thị trấn</t>
  </si>
  <si>
    <t>Hỗ trợ do bỏ quy định thu quỹ quốc phòng an ninh</t>
  </si>
  <si>
    <t>Bổ sung kinh phí thực hiện dịch vụ chi trả trợ cấp cho đối tượng bảo trợ xã hội thông qua hệ thống bưu điện trên địa bàn tỉnh năm 2019</t>
  </si>
  <si>
    <t>Bổ sung kinh phí tăng thêm thực hiện Cuộc vận động "Toàn dân đoàn kết xây dựng nông thôn mới, đô thị văn minh"</t>
  </si>
  <si>
    <t>Chi cộng tác viên công tác giảm nghèo ở xã đặc biệt khó khăn</t>
  </si>
  <si>
    <t xml:space="preserve">Hỗ trợ phí dịch vụ giết mổ và phí kiểm soát giết mổ động vật tập trung </t>
  </si>
  <si>
    <t>Hỗ trợ thực hiện quản lý, bảo vệ rừng theo quy định hướng dẫn của Trung ương</t>
  </si>
  <si>
    <t>Trang bị, ứng dụng công nghệ thông tin và cải cách thủ tục hành chính</t>
  </si>
  <si>
    <t>Hỗ trợ kiến thiết thị chính; chỉnh trang, nâng cấp, phát triển môi trường, cảnh quan các đô thị; quảng bá, phát triển văn hóa - du lịch; xây dựng nông thôn kiểu mới</t>
  </si>
  <si>
    <t>Hỗ trợ thực hiện các chế độ, chính sách mới phát sinh và một số nhiệm vụ khác</t>
  </si>
  <si>
    <t>Giáo dục nghề nghiệp - việc làm và an toàn lao động</t>
  </si>
  <si>
    <t>Bổ sung kinh phí thực hiện nhiệm vụ đảm bảo trật tự an toàn giao thông</t>
  </si>
  <si>
    <t>Giáo dục vùng núi, vùng dân tộc thiểu số, vùng khó khăn</t>
  </si>
  <si>
    <t>Phát triển hệ thống trợ giúp xã hội</t>
  </si>
  <si>
    <t>Y tế - dân số</t>
  </si>
  <si>
    <t>Đảm bảo trật tự ATGT, phòng cháy chữa cháy; phòng chống tội phạm và ma túy</t>
  </si>
  <si>
    <t>Phát triển lâm nghiệp bền vững</t>
  </si>
  <si>
    <t>Phát triển văn hóa</t>
  </si>
  <si>
    <t>Ứng phó biến đổi khí hậu và tăng trưởng xanh</t>
  </si>
  <si>
    <t>Tái cơ cấu kinh tế nông nghiệp và phòng chống, giảm nhẹ thiên tai, ổn định đời sống dân cư</t>
  </si>
  <si>
    <t>Văn phòng Tỉnh ủy</t>
  </si>
  <si>
    <t>Văn phòng Đoàn Đại biểu Quốc hội</t>
  </si>
  <si>
    <t>Văn phòng Hội đồng nhân dân tỉnh</t>
  </si>
  <si>
    <t>Văn phòng Ủy ban nhân dân tỉnh</t>
  </si>
  <si>
    <t>Sở Du lịch</t>
  </si>
  <si>
    <t>Ủy ban Mặt trận tổ quốc Việt Nam tỉnh</t>
  </si>
  <si>
    <t>Công an tỉnh</t>
  </si>
  <si>
    <t>Bộ Chỉ huy Quân sự tỉnh</t>
  </si>
  <si>
    <t>Bộ Chỉ huy Bộ đội biên phòng tỉnh</t>
  </si>
  <si>
    <t>Sở Nông nghiệp và Phát triển nông thôn</t>
  </si>
  <si>
    <t>Sở Kế hoạch và Đầu tư</t>
  </si>
  <si>
    <t>Sở Tư pháp</t>
  </si>
  <si>
    <t>Sở Công Thương</t>
  </si>
  <si>
    <t>Sở Khoa học và Công nghệ</t>
  </si>
  <si>
    <t>Sở Tài chính</t>
  </si>
  <si>
    <t>Sở Xây dựng</t>
  </si>
  <si>
    <t>Sở Giao thông vận tải</t>
  </si>
  <si>
    <t>Sở Giáo dục và Đào tạo</t>
  </si>
  <si>
    <t>Sở Y tế (1)</t>
  </si>
  <si>
    <t>Sở Lao động Thương binh và Xã hội</t>
  </si>
  <si>
    <t>Sở Văn hóa và Thể thao</t>
  </si>
  <si>
    <t>Sở Tài nguyên và Môi trường</t>
  </si>
  <si>
    <t>Sở Thông tin và Truyền thông</t>
  </si>
  <si>
    <t>Sở Nội vụ</t>
  </si>
  <si>
    <t>Sở Ngoại vụ</t>
  </si>
  <si>
    <t>Thanh tra tỉnh</t>
  </si>
  <si>
    <t>Ban Dân tộc tỉnh</t>
  </si>
  <si>
    <t>Ban Quản lý khu kinh tế tỉnh</t>
  </si>
  <si>
    <t>Hội Liên hiệp Phụ nữ Việt Nam tỉnh</t>
  </si>
  <si>
    <t>Đoàn Thanh niên Cộng sản Hồ Chí Minh tỉnh</t>
  </si>
  <si>
    <t>Hội Nông dân tỉnh</t>
  </si>
  <si>
    <t>Hội Cựu chiến binh tỉnh</t>
  </si>
  <si>
    <t>Trường Cao đẳng Bình Định</t>
  </si>
  <si>
    <t>Trường Cao đẳng Y tế Bình Định</t>
  </si>
  <si>
    <t>Trường Cao đẳng nghề Quy Nhơn</t>
  </si>
  <si>
    <t>Trường Chính trị tỉnh</t>
  </si>
  <si>
    <t>Ban Giải phóng mặt bằng tỉnh</t>
  </si>
  <si>
    <t>Đài Phát thanh Truyền hình</t>
  </si>
  <si>
    <t xml:space="preserve">Văn phòng điều phối về biến đổi khí hậu </t>
  </si>
  <si>
    <t>Viện Nghiên cứu phát triển kinh tế xã hội</t>
  </si>
  <si>
    <t>Ban Quản lý Dự án đầu tư xây dựng các công trình dân dụng và công nghiệp tỉnh Bình Định (2)</t>
  </si>
  <si>
    <t>Ban An toàn giao thông tỉnh</t>
  </si>
  <si>
    <t>Liên minh các Hợp tác xã</t>
  </si>
  <si>
    <t>Liên hiệp các Hội Khoa học kỹ thuật tỉnh</t>
  </si>
  <si>
    <t>Liên hiệp các tổ chức hữu nghị Việt Nam tỉnh</t>
  </si>
  <si>
    <t>Hội Văn học nghệ thuật tỉnh</t>
  </si>
  <si>
    <t>Hội Nhà báo tỉnh</t>
  </si>
  <si>
    <t>Hội Chữ thập đỏ tỉnh</t>
  </si>
  <si>
    <t>Hội Luật gia tỉnh</t>
  </si>
  <si>
    <t>Hội Người mù tỉnh</t>
  </si>
  <si>
    <t>Hội Đông y tỉnh</t>
  </si>
  <si>
    <t>Hội Nạn nhân chất độc màu da cam tỉnh</t>
  </si>
  <si>
    <t>Hội Cựu Thanh niên xung phong tỉnh</t>
  </si>
  <si>
    <t>Hội Người tàn tật và trẻ em mồ côi tỉnh</t>
  </si>
  <si>
    <t>Hội Khuyến học tỉnh</t>
  </si>
  <si>
    <t>Hội Cựu tù chính trị cách mạng tỉnh</t>
  </si>
  <si>
    <t>Hội Người cao tuổi tỉnh</t>
  </si>
  <si>
    <t>Hội Bảo trợ bệnh nhân nghèo tỉnh</t>
  </si>
  <si>
    <t>Ủy ban Đoàn kết công giáo tỉnh</t>
  </si>
  <si>
    <t>Ban Vì sự tiến bộ phụ nữ tỉnh</t>
  </si>
  <si>
    <t>Chi trích Quỹ khám chữa bệnh người nghèo</t>
  </si>
  <si>
    <t>Hội Làm vườn (Hiệp hội VAC)</t>
  </si>
  <si>
    <t>Trung tâm Quốc tế Khoa học và Giáo dục liên ngành (Trung tâm ICISE) (3)</t>
  </si>
  <si>
    <t>Bảo hiểm xã hội tỉnh</t>
  </si>
  <si>
    <t>Chi cấp bù thủy lợi phí</t>
  </si>
  <si>
    <t>Chi thực hiện các chính sách bảo trợ xã hội</t>
  </si>
  <si>
    <t>Chi hỗ trợ để bảo vệ, phát triển đất trồng lúa</t>
  </si>
  <si>
    <t>Chi trích các Quỹ:</t>
  </si>
  <si>
    <t xml:space="preserve"> - Hỗ trợ Quỹ Bảo trì đường bộ tỉnh (4)</t>
  </si>
  <si>
    <t xml:space="preserve"> - Quỹ Phát triển khoa học và công nghệ tỉnh</t>
  </si>
  <si>
    <t xml:space="preserve"> - Quỹ Hỗ trợ phát triển hợp tác xã tỉnh</t>
  </si>
  <si>
    <t xml:space="preserve"> - Do Sở Lao động Thương binh và Xã hội quản lý:</t>
  </si>
  <si>
    <t xml:space="preserve">      + Quỹ Xóa đói giảm nghèo</t>
  </si>
  <si>
    <t xml:space="preserve">      + Quỹ Bảo trợ trẻ em</t>
  </si>
  <si>
    <t xml:space="preserve">      + Quỹ Giải quyết việc làm vì người tàn tật</t>
  </si>
  <si>
    <t xml:space="preserve">  - Chi nhánh Ngân hàng chính sách xã hội Bình Định</t>
  </si>
  <si>
    <t>Chi thực hiện Chương trình mục tiêu Quốc gia Xây dựng nông thôn mới (5)</t>
  </si>
  <si>
    <t>Chi khác ngân sách</t>
  </si>
  <si>
    <t xml:space="preserve"> - Mua dịch vụ xe buýt</t>
  </si>
  <si>
    <t xml:space="preserve"> - Hỗ trợ Cục Thống kê (6)</t>
  </si>
  <si>
    <t xml:space="preserve"> - Hỗ trợ Viện Kiểm sát nhân dân tỉnh</t>
  </si>
  <si>
    <t xml:space="preserve"> - Hỗ trợ Tòa án nhân dân tỉnh</t>
  </si>
  <si>
    <t xml:space="preserve"> - Hỗ trợ Trung đoàn 925</t>
  </si>
  <si>
    <t xml:space="preserve"> -  Hỗ trợ giá nước máy vùng khó khăn</t>
  </si>
  <si>
    <t xml:space="preserve"> - Chi lại từ nguồn thu xử phạt, tịch thu, thanh tra; chi chính sách người có công về xây dựng nhà ở theo QĐ 22/QĐ-TTg; hỗ trợ lãi vay vốn cho hộ nghèo xây dựng nhà ở… (7)</t>
  </si>
  <si>
    <t>Các khoản chi chờ phân bổ: (8)</t>
  </si>
  <si>
    <t xml:space="preserve">   - Chi sự nghiệp kinh tế (9)</t>
  </si>
  <si>
    <t xml:space="preserve">   - Chi sự nghiệp giáo dục, đào tạo và dạy nghề</t>
  </si>
  <si>
    <t xml:space="preserve">   - Chi sự nghiệp khoa học và công nghệ</t>
  </si>
  <si>
    <t xml:space="preserve">   - Chi sự nghiệp văn hóa thông tin</t>
  </si>
  <si>
    <t xml:space="preserve">   - Chi phát thanh truyền hình</t>
  </si>
  <si>
    <t xml:space="preserve">   - Chi sự nghiệp thể dục thể thao (10)</t>
  </si>
  <si>
    <t xml:space="preserve">   - Chi sự nghiệp môi trường</t>
  </si>
  <si>
    <t xml:space="preserve">   - Sự nghiệp y tế </t>
  </si>
  <si>
    <t xml:space="preserve">   - Chi đảm bảo xã hội</t>
  </si>
  <si>
    <t xml:space="preserve">   - Chi hành chính (11)</t>
  </si>
  <si>
    <t xml:space="preserve">   - Chi an ninh</t>
  </si>
  <si>
    <t xml:space="preserve">   - Chi quốc phòng</t>
  </si>
  <si>
    <t>Bao gồm: Tiết kiệm 10% chi thường xuyên để tạo nguồn thực hiện chế độ cải cách tiền lương năm 2019 ngân sách tỉnh</t>
  </si>
  <si>
    <t>TT</t>
  </si>
  <si>
    <t>Huyện, thị xã, thành phố</t>
  </si>
  <si>
    <t xml:space="preserve">Thuế giá trị gia tăng lĩnh vực ngoài quốc doanh </t>
  </si>
  <si>
    <t>Thuế thu thu nhập doanh nghiệp lĩnh vực ngoài quốc doanh</t>
  </si>
  <si>
    <t>Thuế thu nhập cá nhân do Chi cục Thuế quản lý</t>
  </si>
  <si>
    <t>Quy Nhơn</t>
  </si>
  <si>
    <t>An Nhơn</t>
  </si>
  <si>
    <t>Tuy Phước</t>
  </si>
  <si>
    <t>Tây Sơn</t>
  </si>
  <si>
    <t>Phù Cát</t>
  </si>
  <si>
    <t>Phù Mỹ</t>
  </si>
  <si>
    <t>Hoài Ân</t>
  </si>
  <si>
    <t>Hoài Nhơn</t>
  </si>
  <si>
    <t>Vân Canh</t>
  </si>
  <si>
    <t>Vĩnh Thạnh</t>
  </si>
  <si>
    <t>An Lão</t>
  </si>
  <si>
    <t>TỶ LỆ PHẦN TRĂM (%) CÁC KHOẢN THU</t>
  </si>
  <si>
    <t xml:space="preserve"> PHÂN CHIA GIỮA NGÂN SÁCH CÁC CẤP CHÍNH QUYỀN ĐỊA PHƯƠNG NĂM 2019</t>
  </si>
  <si>
    <t>Bao gồm</t>
  </si>
  <si>
    <t>Thực hiện chính sách cấp bù thủy lợi phí</t>
  </si>
  <si>
    <t>Hỗ trợ thực hiện Luật người cao tuổi, khuyết tật và chính sách bảo trợ xã hội</t>
  </si>
  <si>
    <t>Chi bổ sung thực hiện cải cách tiền lương theo mức lương cơ sở 1,39 triệu đồng</t>
  </si>
  <si>
    <t>Chi sửa chữa, nâng cấp trường lớp học; mua sắm trang thiết bị dạy học (1)</t>
  </si>
  <si>
    <t>Hỗ trợ kinh phí thực hiện Chương trình "Sữa học đường trong các cơ sở giáo dục mầm non"</t>
  </si>
  <si>
    <t>Hỗ trợ kinh phí thực hiện các chính sách cho học sinh khuyết tật</t>
  </si>
  <si>
    <t>3.1</t>
  </si>
  <si>
    <t>3.2</t>
  </si>
  <si>
    <t>3.3</t>
  </si>
  <si>
    <t>3.4</t>
  </si>
  <si>
    <t>3.5</t>
  </si>
  <si>
    <t>3.6</t>
  </si>
  <si>
    <t>3.7</t>
  </si>
  <si>
    <t>3.8</t>
  </si>
  <si>
    <t>3.9</t>
  </si>
  <si>
    <t>3.10</t>
  </si>
  <si>
    <t>3.11</t>
  </si>
  <si>
    <t>3.12</t>
  </si>
  <si>
    <t>3.13</t>
  </si>
  <si>
    <t>3.14</t>
  </si>
  <si>
    <t>3.15</t>
  </si>
  <si>
    <t>3.16</t>
  </si>
  <si>
    <t>3.17</t>
  </si>
  <si>
    <t>3.18</t>
  </si>
  <si>
    <t>3.19</t>
  </si>
  <si>
    <t>3.20</t>
  </si>
  <si>
    <t>3.21</t>
  </si>
  <si>
    <t>3.22</t>
  </si>
  <si>
    <t>3.23</t>
  </si>
  <si>
    <t>Chương trình mục tiêu quốc gia giảm nghèo bền vững</t>
  </si>
  <si>
    <t>Chương trình mục tiêu quốc gia xây dựng nông thôn mới</t>
  </si>
  <si>
    <t>DỰ TOÁN CHI CHƯƠNG TRÌNH MỤC TIÊU QUỐC GIA NGÂN SÁCH CẤP TỈNH VÀ NGÂN SÁCH HUYỆN NĂM 2019</t>
  </si>
  <si>
    <t>Số bổ sung thực hiện các chế độ, chính sách, điều chỉnh tiền lương</t>
  </si>
  <si>
    <t>Các cơ quan, tổ chức</t>
  </si>
  <si>
    <t>Chi bổ sung có mục tiêu cho ngân sách huyện, thị xã, thành phố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</si>
</sst>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Arial"/>
      <family val="2"/>
      <charset val="163"/>
      <scheme val="minor"/>
    </font>
    <font>
      <b/>
      <sz val="13"/>
      <color rgb="FF000000"/>
      <name val="Times New Roman"/>
      <family val="1"/>
      <charset val="163"/>
      <scheme val="major"/>
    </font>
    <font>
      <sz val="13"/>
      <color theme="1"/>
      <name val="Times New Roman"/>
      <family val="1"/>
      <charset val="163"/>
      <scheme val="major"/>
    </font>
    <font>
      <i/>
      <sz val="13"/>
      <color rgb="FF000000"/>
      <name val="Times New Roman"/>
      <family val="1"/>
      <charset val="163"/>
      <scheme val="major"/>
    </font>
    <font>
      <b/>
      <sz val="13"/>
      <name val="Times New Roman"/>
      <family val="1"/>
      <charset val="163"/>
      <scheme val="major"/>
    </font>
    <font>
      <sz val="13"/>
      <name val="Times New Roman"/>
      <family val="1"/>
      <charset val="163"/>
      <scheme val="major"/>
    </font>
    <font>
      <sz val="13"/>
      <color rgb="FF000000"/>
      <name val="Times New Roman"/>
      <family val="1"/>
      <charset val="163"/>
      <scheme val="major"/>
    </font>
    <font>
      <sz val="12"/>
      <color rgb="FF000000"/>
      <name val="Times New Roman"/>
      <family val="1"/>
      <charset val="163"/>
      <scheme val="major"/>
    </font>
    <font>
      <i/>
      <sz val="13"/>
      <name val="Times New Roman"/>
      <family val="1"/>
      <charset val="163"/>
      <scheme val="major"/>
    </font>
    <font>
      <b/>
      <sz val="12"/>
      <color rgb="FF000000"/>
      <name val="Times New Roman"/>
      <family val="1"/>
      <charset val="163"/>
      <scheme val="major"/>
    </font>
    <font>
      <sz val="12"/>
      <color theme="1"/>
      <name val="Times New Roman"/>
      <family val="1"/>
      <charset val="163"/>
      <scheme val="major"/>
    </font>
    <font>
      <i/>
      <sz val="12"/>
      <color rgb="FF000000"/>
      <name val="Times New Roman"/>
      <family val="1"/>
      <charset val="163"/>
      <scheme val="major"/>
    </font>
    <font>
      <sz val="12"/>
      <name val="Times New Roman"/>
      <family val="1"/>
      <charset val="163"/>
      <scheme val="major"/>
    </font>
    <font>
      <b/>
      <sz val="12"/>
      <name val="Times New Roman"/>
      <family val="1"/>
      <charset val="163"/>
      <scheme val="major"/>
    </font>
    <font>
      <b/>
      <sz val="12"/>
      <color theme="1"/>
      <name val="Times New Roman"/>
      <family val="1"/>
      <charset val="163"/>
      <scheme val="major"/>
    </font>
    <font>
      <b/>
      <sz val="13"/>
      <color theme="1"/>
      <name val="Times New Roman"/>
      <family val="1"/>
      <charset val="163"/>
      <scheme val="major"/>
    </font>
    <font>
      <i/>
      <sz val="13"/>
      <color theme="1"/>
      <name val="Times New Roman"/>
      <family val="1"/>
      <charset val="163"/>
      <scheme val="major"/>
    </font>
    <font>
      <b/>
      <i/>
      <sz val="13"/>
      <name val="Times New Roman"/>
      <family val="1"/>
      <charset val="163"/>
      <scheme val="major"/>
    </font>
    <font>
      <b/>
      <sz val="14"/>
      <color rgb="FF000000"/>
      <name val="Times New Roman"/>
      <family val="1"/>
      <charset val="163"/>
      <scheme val="major"/>
    </font>
    <font>
      <sz val="14"/>
      <color rgb="FF000000"/>
      <name val="Times New Roman"/>
      <family val="1"/>
      <charset val="163"/>
      <scheme val="major"/>
    </font>
    <font>
      <b/>
      <i/>
      <sz val="13"/>
      <color rgb="FF000000"/>
      <name val="Times New Roman"/>
      <family val="1"/>
      <charset val="163"/>
      <scheme val="maj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1" fillId="0" borderId="0" xfId="0" applyFont="1" applyAlignment="1">
      <alignment vertical="center"/>
    </xf>
    <xf numFmtId="0" fontId="2" fillId="0" borderId="0" xfId="0" applyFont="1" applyAlignment="1"/>
    <xf numFmtId="0" fontId="1" fillId="0" borderId="0" xfId="0" applyFont="1" applyAlignment="1">
      <alignment horizontal="right" vertical="center"/>
    </xf>
    <xf numFmtId="0" fontId="2" fillId="0" borderId="0" xfId="0" applyFont="1"/>
    <xf numFmtId="0" fontId="3" fillId="0" borderId="0" xfId="0" applyFont="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pplyAlignment="1">
      <alignment vertical="center"/>
    </xf>
    <xf numFmtId="0" fontId="10" fillId="0" borderId="0" xfId="0" applyFont="1"/>
    <xf numFmtId="0" fontId="9" fillId="0" borderId="0" xfId="0" applyFont="1" applyAlignment="1">
      <alignment horizontal="right" vertical="center"/>
    </xf>
    <xf numFmtId="0" fontId="11" fillId="0" borderId="0" xfId="0" applyFont="1" applyAlignment="1">
      <alignment horizontal="righ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2" fillId="0" borderId="1" xfId="0" applyFont="1" applyBorder="1" applyAlignment="1">
      <alignment vertical="center" wrapText="1"/>
    </xf>
    <xf numFmtId="0" fontId="14" fillId="0" borderId="0" xfId="0" applyFont="1"/>
    <xf numFmtId="0" fontId="10" fillId="0" borderId="0" xfId="0" applyFont="1" applyAlignment="1"/>
    <xf numFmtId="0" fontId="7"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15" fillId="0" borderId="0" xfId="0" applyFont="1"/>
    <xf numFmtId="3" fontId="4" fillId="0" borderId="1" xfId="0" applyNumberFormat="1" applyFont="1" applyBorder="1" applyAlignment="1">
      <alignment vertical="center" wrapText="1"/>
    </xf>
    <xf numFmtId="3" fontId="5" fillId="0" borderId="1" xfId="0" applyNumberFormat="1" applyFont="1" applyBorder="1" applyAlignment="1">
      <alignment vertical="center" wrapText="1"/>
    </xf>
    <xf numFmtId="0" fontId="6" fillId="0" borderId="1" xfId="0" applyFont="1" applyBorder="1" applyAlignment="1">
      <alignment horizontal="right" vertical="center" wrapText="1"/>
    </xf>
    <xf numFmtId="3" fontId="4"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3" fontId="15" fillId="0" borderId="0" xfId="0" applyNumberFormat="1" applyFont="1"/>
    <xf numFmtId="3" fontId="2" fillId="0" borderId="0" xfId="0" applyNumberFormat="1" applyFont="1"/>
    <xf numFmtId="0" fontId="16" fillId="0" borderId="0" xfId="0" applyFont="1"/>
    <xf numFmtId="164" fontId="4" fillId="0" borderId="1" xfId="0" applyNumberFormat="1" applyFont="1" applyBorder="1" applyAlignment="1">
      <alignment horizontal="right" vertical="center" wrapText="1"/>
    </xf>
    <xf numFmtId="164" fontId="5" fillId="0" borderId="1" xfId="0" applyNumberFormat="1" applyFont="1" applyBorder="1" applyAlignment="1">
      <alignment horizontal="right" vertical="center" wrapText="1"/>
    </xf>
    <xf numFmtId="164" fontId="8"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3" fontId="8" fillId="0" borderId="1" xfId="0" applyNumberFormat="1" applyFont="1" applyBorder="1" applyAlignment="1">
      <alignment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vertical="center" wrapText="1"/>
    </xf>
    <xf numFmtId="0" fontId="16" fillId="0" borderId="0" xfId="0" applyFont="1" applyFill="1"/>
    <xf numFmtId="3" fontId="15" fillId="0" borderId="0" xfId="0" applyNumberFormat="1" applyFont="1" applyFill="1"/>
    <xf numFmtId="0" fontId="13" fillId="0" borderId="1" xfId="0" applyFont="1" applyBorder="1" applyAlignment="1">
      <alignment horizontal="center" vertical="center" wrapText="1"/>
    </xf>
    <xf numFmtId="3" fontId="13" fillId="0" borderId="1" xfId="0" applyNumberFormat="1" applyFont="1" applyBorder="1" applyAlignment="1">
      <alignment horizontal="right" vertical="center" wrapText="1"/>
    </xf>
    <xf numFmtId="3" fontId="12" fillId="0" borderId="1" xfId="0" applyNumberFormat="1" applyFont="1" applyBorder="1" applyAlignment="1">
      <alignment horizontal="right" vertical="center" wrapText="1"/>
    </xf>
    <xf numFmtId="0" fontId="14" fillId="0" borderId="0" xfId="0" applyFont="1" applyAlignment="1"/>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3" fontId="1" fillId="0" borderId="1" xfId="0" applyNumberFormat="1" applyFont="1" applyBorder="1" applyAlignment="1">
      <alignment vertical="center" wrapText="1"/>
    </xf>
    <xf numFmtId="3" fontId="6" fillId="0" borderId="1" xfId="0" applyNumberFormat="1" applyFont="1" applyBorder="1" applyAlignment="1">
      <alignment vertical="center" wrapText="1"/>
    </xf>
    <xf numFmtId="0" fontId="3" fillId="0" borderId="1" xfId="0" applyFont="1" applyBorder="1" applyAlignment="1">
      <alignment horizontal="center" vertical="center" wrapText="1"/>
    </xf>
    <xf numFmtId="3" fontId="20"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9"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13" fillId="0" borderId="1" xfId="0" applyNumberFormat="1" applyFont="1" applyBorder="1" applyAlignment="1">
      <alignment vertical="center" wrapText="1"/>
    </xf>
    <xf numFmtId="164" fontId="13" fillId="0" borderId="1" xfId="0" applyNumberFormat="1" applyFont="1" applyBorder="1" applyAlignment="1">
      <alignment vertical="center" wrapText="1"/>
    </xf>
    <xf numFmtId="3" fontId="12" fillId="0" borderId="1" xfId="0" applyNumberFormat="1" applyFont="1" applyBorder="1" applyAlignment="1">
      <alignment vertical="center" wrapText="1"/>
    </xf>
    <xf numFmtId="164" fontId="12"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11" fillId="0" borderId="0" xfId="0" applyFont="1" applyAlignment="1">
      <alignment vertical="center"/>
    </xf>
    <xf numFmtId="0" fontId="13" fillId="0" borderId="1"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1" fillId="0" borderId="0" xfId="0" applyFont="1" applyAlignment="1">
      <alignment horizontal="left" vertical="center" wrapText="1"/>
    </xf>
    <xf numFmtId="0" fontId="13" fillId="0" borderId="1" xfId="0" applyFont="1" applyBorder="1" applyAlignment="1">
      <alignment horizontal="center" vertical="center" wrapText="1"/>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Zeros="0" tabSelected="1" workbookViewId="0">
      <selection activeCell="A40" sqref="A1:F40"/>
    </sheetView>
  </sheetViews>
  <sheetFormatPr defaultRowHeight="16.5" x14ac:dyDescent="0.25"/>
  <cols>
    <col min="1" max="1" width="5.875" style="4" customWidth="1"/>
    <col min="2" max="2" width="33.875" style="4" customWidth="1"/>
    <col min="3" max="5" width="11.625" style="4" customWidth="1"/>
    <col min="6" max="6" width="8.625" style="4" customWidth="1"/>
    <col min="7" max="7" width="9" style="4"/>
    <col min="8" max="8" width="11.125" style="4" bestFit="1" customWidth="1"/>
    <col min="9" max="16384" width="9" style="4"/>
  </cols>
  <sheetData>
    <row r="1" spans="1:8" x14ac:dyDescent="0.25">
      <c r="A1" s="17" t="s">
        <v>183</v>
      </c>
      <c r="B1" s="26"/>
      <c r="C1" s="26"/>
      <c r="D1" s="26"/>
      <c r="E1" s="26"/>
      <c r="F1" s="19" t="s">
        <v>0</v>
      </c>
    </row>
    <row r="2" spans="1:8" x14ac:dyDescent="0.25">
      <c r="A2" s="17"/>
      <c r="B2" s="18"/>
      <c r="C2" s="18"/>
      <c r="D2" s="18"/>
      <c r="E2" s="18"/>
      <c r="F2" s="18"/>
    </row>
    <row r="3" spans="1:8" x14ac:dyDescent="0.25">
      <c r="A3" s="84" t="s">
        <v>194</v>
      </c>
      <c r="B3" s="84"/>
      <c r="C3" s="84"/>
      <c r="D3" s="84"/>
      <c r="E3" s="84"/>
      <c r="F3" s="84"/>
    </row>
    <row r="4" spans="1:8" x14ac:dyDescent="0.25">
      <c r="A4" s="85" t="s">
        <v>182</v>
      </c>
      <c r="B4" s="85"/>
      <c r="C4" s="85"/>
      <c r="D4" s="85"/>
      <c r="E4" s="85"/>
      <c r="F4" s="85"/>
    </row>
    <row r="5" spans="1:8" x14ac:dyDescent="0.25">
      <c r="A5" s="18"/>
      <c r="B5" s="18"/>
      <c r="C5" s="18"/>
      <c r="D5" s="18"/>
      <c r="E5" s="18"/>
      <c r="F5" s="20" t="s">
        <v>1</v>
      </c>
    </row>
    <row r="6" spans="1:8" ht="28.5" customHeight="1" x14ac:dyDescent="0.25">
      <c r="A6" s="89" t="s">
        <v>2</v>
      </c>
      <c r="B6" s="89" t="s">
        <v>191</v>
      </c>
      <c r="C6" s="86" t="s">
        <v>184</v>
      </c>
      <c r="D6" s="86" t="s">
        <v>185</v>
      </c>
      <c r="E6" s="89" t="s">
        <v>186</v>
      </c>
      <c r="F6" s="89" t="s">
        <v>187</v>
      </c>
    </row>
    <row r="7" spans="1:8" ht="28.5" customHeight="1" x14ac:dyDescent="0.25">
      <c r="A7" s="89"/>
      <c r="B7" s="89"/>
      <c r="C7" s="87"/>
      <c r="D7" s="87"/>
      <c r="E7" s="89"/>
      <c r="F7" s="89"/>
    </row>
    <row r="8" spans="1:8" x14ac:dyDescent="0.25">
      <c r="A8" s="21" t="s">
        <v>4</v>
      </c>
      <c r="B8" s="21" t="s">
        <v>5</v>
      </c>
      <c r="C8" s="21">
        <v>1</v>
      </c>
      <c r="D8" s="21">
        <v>2</v>
      </c>
      <c r="E8" s="21">
        <v>3</v>
      </c>
      <c r="F8" s="21">
        <v>4</v>
      </c>
    </row>
    <row r="9" spans="1:8" s="40" customFormat="1" x14ac:dyDescent="0.25">
      <c r="A9" s="63" t="s">
        <v>4</v>
      </c>
      <c r="B9" s="63" t="s">
        <v>6</v>
      </c>
      <c r="C9" s="77">
        <f>+C10+C13+C16+C17+C18</f>
        <v>11408831</v>
      </c>
      <c r="D9" s="77">
        <f t="shared" ref="D9:E9" si="0">+D10+D13+D16+D17+D18</f>
        <v>13822435</v>
      </c>
      <c r="E9" s="77">
        <f t="shared" si="0"/>
        <v>11582080</v>
      </c>
      <c r="F9" s="78">
        <f>+IF(AND(E9&gt;0,D9&gt;0),E9*100/D9,)</f>
        <v>83.791893396496349</v>
      </c>
      <c r="H9" s="46"/>
    </row>
    <row r="10" spans="1:8" s="40" customFormat="1" x14ac:dyDescent="0.25">
      <c r="A10" s="63" t="s">
        <v>7</v>
      </c>
      <c r="B10" s="23" t="s">
        <v>8</v>
      </c>
      <c r="C10" s="77">
        <f>+C11+C12</f>
        <v>5612350</v>
      </c>
      <c r="D10" s="77">
        <f t="shared" ref="D10:E10" si="1">+D11+D12</f>
        <v>7248530</v>
      </c>
      <c r="E10" s="77">
        <f t="shared" si="1"/>
        <v>6120001</v>
      </c>
      <c r="F10" s="78">
        <f t="shared" ref="F10:F18" si="2">+IF(AND(E10&gt;0,D10&gt;0),E10*100/D10,)</f>
        <v>84.430925994649954</v>
      </c>
    </row>
    <row r="11" spans="1:8" x14ac:dyDescent="0.25">
      <c r="A11" s="21">
        <v>1</v>
      </c>
      <c r="B11" s="24" t="s">
        <v>9</v>
      </c>
      <c r="C11" s="79">
        <f>2232550+110000</f>
        <v>2342550</v>
      </c>
      <c r="D11" s="79">
        <f>+'35'!D10-'33'!D12</f>
        <v>4137040</v>
      </c>
      <c r="E11" s="79">
        <f>+'35'!F10-'33'!E12</f>
        <v>2751301</v>
      </c>
      <c r="F11" s="80">
        <f t="shared" si="2"/>
        <v>66.504094715061981</v>
      </c>
      <c r="H11" s="47">
        <f>2342550-C11</f>
        <v>0</v>
      </c>
    </row>
    <row r="12" spans="1:8" ht="31.5" x14ac:dyDescent="0.25">
      <c r="A12" s="21">
        <v>2</v>
      </c>
      <c r="B12" s="24" t="s">
        <v>10</v>
      </c>
      <c r="C12" s="79">
        <v>3269800</v>
      </c>
      <c r="D12" s="79">
        <f>+'35'!D12+'35'!D13+'35'!D14+'35'!D17+'35'!D18+'35'!D21+'35'!D22+'35'!D23+'35'!D26+'35'!D27+'35'!D28+'35'!D30+'35'!D31</f>
        <v>3111490</v>
      </c>
      <c r="E12" s="79">
        <f>+'35'!F12+'35'!F13+'35'!F14+'35'!F17+'35'!F18+'35'!F21+'35'!F22+'35'!F23+'35'!F26+'35'!F27+'35'!F28+'35'!F30+'35'!F31</f>
        <v>3368700</v>
      </c>
      <c r="F12" s="80">
        <f t="shared" si="2"/>
        <v>108.26645754927704</v>
      </c>
    </row>
    <row r="13" spans="1:8" s="40" customFormat="1" x14ac:dyDescent="0.25">
      <c r="A13" s="63" t="s">
        <v>11</v>
      </c>
      <c r="B13" s="23" t="s">
        <v>12</v>
      </c>
      <c r="C13" s="77">
        <f>+C14+C15</f>
        <v>5661789</v>
      </c>
      <c r="D13" s="77">
        <f t="shared" ref="D13:E13" si="3">+D14+D15</f>
        <v>6439213</v>
      </c>
      <c r="E13" s="77">
        <f t="shared" si="3"/>
        <v>5462079</v>
      </c>
      <c r="F13" s="78">
        <f t="shared" si="2"/>
        <v>84.825257372290679</v>
      </c>
    </row>
    <row r="14" spans="1:8" x14ac:dyDescent="0.25">
      <c r="A14" s="21">
        <v>1</v>
      </c>
      <c r="B14" s="24" t="s">
        <v>13</v>
      </c>
      <c r="C14" s="79">
        <v>3013820</v>
      </c>
      <c r="D14" s="79">
        <v>3013820</v>
      </c>
      <c r="E14" s="79">
        <v>3073820</v>
      </c>
      <c r="F14" s="80">
        <f t="shared" si="2"/>
        <v>101.99082891479915</v>
      </c>
    </row>
    <row r="15" spans="1:8" x14ac:dyDescent="0.25">
      <c r="A15" s="21">
        <v>2</v>
      </c>
      <c r="B15" s="24" t="s">
        <v>14</v>
      </c>
      <c r="C15" s="79">
        <v>2647969</v>
      </c>
      <c r="D15" s="79">
        <v>3425393</v>
      </c>
      <c r="E15" s="79">
        <f>2251941+136318</f>
        <v>2388259</v>
      </c>
      <c r="F15" s="80">
        <f t="shared" si="2"/>
        <v>69.722189541462839</v>
      </c>
    </row>
    <row r="16" spans="1:8" s="40" customFormat="1" x14ac:dyDescent="0.25">
      <c r="A16" s="63" t="s">
        <v>15</v>
      </c>
      <c r="B16" s="23" t="s">
        <v>16</v>
      </c>
      <c r="C16" s="77"/>
      <c r="D16" s="77"/>
      <c r="E16" s="77"/>
      <c r="F16" s="78">
        <f t="shared" si="2"/>
        <v>0</v>
      </c>
    </row>
    <row r="17" spans="1:6" s="40" customFormat="1" x14ac:dyDescent="0.25">
      <c r="A17" s="63" t="s">
        <v>17</v>
      </c>
      <c r="B17" s="23" t="s">
        <v>18</v>
      </c>
      <c r="C17" s="77"/>
      <c r="D17" s="77"/>
      <c r="E17" s="77"/>
      <c r="F17" s="78">
        <f t="shared" si="2"/>
        <v>0</v>
      </c>
    </row>
    <row r="18" spans="1:6" s="40" customFormat="1" ht="31.5" x14ac:dyDescent="0.25">
      <c r="A18" s="63" t="s">
        <v>19</v>
      </c>
      <c r="B18" s="23" t="s">
        <v>20</v>
      </c>
      <c r="C18" s="77">
        <v>134692</v>
      </c>
      <c r="D18" s="77">
        <v>134692</v>
      </c>
      <c r="E18" s="77"/>
      <c r="F18" s="78">
        <f t="shared" si="2"/>
        <v>0</v>
      </c>
    </row>
    <row r="19" spans="1:6" s="40" customFormat="1" x14ac:dyDescent="0.25">
      <c r="A19" s="63" t="s">
        <v>5</v>
      </c>
      <c r="B19" s="63" t="s">
        <v>21</v>
      </c>
      <c r="C19" s="77">
        <f>+C20+C27+C30</f>
        <v>11300431.015445627</v>
      </c>
      <c r="D19" s="77">
        <f t="shared" ref="D19:E19" si="4">+D20+D27+D30</f>
        <v>13709262.477508003</v>
      </c>
      <c r="E19" s="77">
        <f t="shared" si="4"/>
        <v>11600780</v>
      </c>
      <c r="F19" s="78">
        <f>+IF(AND(E19&gt;0,C19&gt;0),E19*100/C19,)</f>
        <v>102.65785423709814</v>
      </c>
    </row>
    <row r="20" spans="1:6" s="40" customFormat="1" x14ac:dyDescent="0.25">
      <c r="A20" s="63" t="s">
        <v>22</v>
      </c>
      <c r="B20" s="23" t="s">
        <v>23</v>
      </c>
      <c r="C20" s="77">
        <f>+C21+C22+C23+C24+C25+C26</f>
        <v>8362315.0154456263</v>
      </c>
      <c r="D20" s="77">
        <f t="shared" ref="D20:E20" si="5">+D21+D22+D23+D24+D25+D26</f>
        <v>9993722.4775080029</v>
      </c>
      <c r="E20" s="77">
        <f t="shared" si="5"/>
        <v>8944336</v>
      </c>
      <c r="F20" s="78">
        <f t="shared" ref="F20:F30" si="6">+IF(AND(E20&gt;0,C20&gt;0),E20*100/C20,)</f>
        <v>106.96004615324047</v>
      </c>
    </row>
    <row r="21" spans="1:6" x14ac:dyDescent="0.25">
      <c r="A21" s="21">
        <v>1</v>
      </c>
      <c r="B21" s="24" t="s">
        <v>24</v>
      </c>
      <c r="C21" s="79">
        <v>1883140</v>
      </c>
      <c r="D21" s="79">
        <v>3381640</v>
      </c>
      <c r="E21" s="79">
        <v>2264320</v>
      </c>
      <c r="F21" s="80">
        <f t="shared" si="6"/>
        <v>120.24172392918211</v>
      </c>
    </row>
    <row r="22" spans="1:6" x14ac:dyDescent="0.25">
      <c r="A22" s="21">
        <v>2</v>
      </c>
      <c r="B22" s="24" t="s">
        <v>25</v>
      </c>
      <c r="C22" s="79">
        <v>6273993.0154456263</v>
      </c>
      <c r="D22" s="79">
        <v>6406900.4775080029</v>
      </c>
      <c r="E22" s="79">
        <v>6488250</v>
      </c>
      <c r="F22" s="80">
        <f t="shared" si="6"/>
        <v>103.41500196169976</v>
      </c>
    </row>
    <row r="23" spans="1:6" ht="31.5" x14ac:dyDescent="0.25">
      <c r="A23" s="21">
        <v>3</v>
      </c>
      <c r="B23" s="24" t="s">
        <v>26</v>
      </c>
      <c r="C23" s="79">
        <v>2700</v>
      </c>
      <c r="D23" s="79">
        <v>2700</v>
      </c>
      <c r="E23" s="79">
        <v>3800</v>
      </c>
      <c r="F23" s="80">
        <f t="shared" si="6"/>
        <v>140.74074074074073</v>
      </c>
    </row>
    <row r="24" spans="1:6" x14ac:dyDescent="0.25">
      <c r="A24" s="21">
        <v>4</v>
      </c>
      <c r="B24" s="24" t="s">
        <v>27</v>
      </c>
      <c r="C24" s="79">
        <v>1360</v>
      </c>
      <c r="D24" s="79">
        <v>1360</v>
      </c>
      <c r="E24" s="79">
        <v>1360</v>
      </c>
      <c r="F24" s="80">
        <f t="shared" si="6"/>
        <v>100</v>
      </c>
    </row>
    <row r="25" spans="1:6" x14ac:dyDescent="0.25">
      <c r="A25" s="21">
        <v>5</v>
      </c>
      <c r="B25" s="24" t="s">
        <v>28</v>
      </c>
      <c r="C25" s="79">
        <v>172520</v>
      </c>
      <c r="D25" s="79">
        <v>172520</v>
      </c>
      <c r="E25" s="79">
        <v>186606</v>
      </c>
      <c r="F25" s="80">
        <f t="shared" si="6"/>
        <v>108.1648504521215</v>
      </c>
    </row>
    <row r="26" spans="1:6" x14ac:dyDescent="0.25">
      <c r="A26" s="21">
        <v>6</v>
      </c>
      <c r="B26" s="24" t="s">
        <v>29</v>
      </c>
      <c r="C26" s="79">
        <v>28602</v>
      </c>
      <c r="D26" s="79">
        <v>28602</v>
      </c>
      <c r="E26" s="79">
        <v>0</v>
      </c>
      <c r="F26" s="80">
        <f t="shared" si="6"/>
        <v>0</v>
      </c>
    </row>
    <row r="27" spans="1:6" s="40" customFormat="1" x14ac:dyDescent="0.25">
      <c r="A27" s="63" t="s">
        <v>11</v>
      </c>
      <c r="B27" s="23" t="s">
        <v>30</v>
      </c>
      <c r="C27" s="77">
        <f>+C28+C29</f>
        <v>2938116</v>
      </c>
      <c r="D27" s="77">
        <f t="shared" ref="D27:E27" si="7">+D28+D29</f>
        <v>3715540</v>
      </c>
      <c r="E27" s="77">
        <f t="shared" si="7"/>
        <v>2656444</v>
      </c>
      <c r="F27" s="78">
        <f t="shared" si="6"/>
        <v>90.413176334766902</v>
      </c>
    </row>
    <row r="28" spans="1:6" x14ac:dyDescent="0.25">
      <c r="A28" s="21">
        <v>1</v>
      </c>
      <c r="B28" s="24" t="s">
        <v>31</v>
      </c>
      <c r="C28" s="79">
        <v>289154</v>
      </c>
      <c r="D28" s="79">
        <v>289154</v>
      </c>
      <c r="E28" s="79">
        <v>471267</v>
      </c>
      <c r="F28" s="80">
        <f t="shared" si="6"/>
        <v>162.98131791363772</v>
      </c>
    </row>
    <row r="29" spans="1:6" x14ac:dyDescent="0.25">
      <c r="A29" s="21">
        <v>2</v>
      </c>
      <c r="B29" s="24" t="s">
        <v>32</v>
      </c>
      <c r="C29" s="79">
        <v>2648962</v>
      </c>
      <c r="D29" s="79">
        <v>3426386</v>
      </c>
      <c r="E29" s="79">
        <v>2185177</v>
      </c>
      <c r="F29" s="80">
        <f t="shared" si="6"/>
        <v>82.491821324730211</v>
      </c>
    </row>
    <row r="30" spans="1:6" s="40" customFormat="1" x14ac:dyDescent="0.25">
      <c r="A30" s="63" t="s">
        <v>15</v>
      </c>
      <c r="B30" s="23" t="s">
        <v>33</v>
      </c>
      <c r="C30" s="77"/>
      <c r="D30" s="77"/>
      <c r="E30" s="77"/>
      <c r="F30" s="78">
        <f t="shared" si="6"/>
        <v>0</v>
      </c>
    </row>
    <row r="31" spans="1:6" s="40" customFormat="1" x14ac:dyDescent="0.25">
      <c r="A31" s="63" t="s">
        <v>34</v>
      </c>
      <c r="B31" s="81" t="s">
        <v>35</v>
      </c>
      <c r="C31" s="77">
        <v>46500</v>
      </c>
      <c r="D31" s="77">
        <v>45000</v>
      </c>
      <c r="E31" s="77">
        <v>116100</v>
      </c>
      <c r="F31" s="78"/>
    </row>
    <row r="32" spans="1:6" s="40" customFormat="1" x14ac:dyDescent="0.25">
      <c r="A32" s="63" t="s">
        <v>36</v>
      </c>
      <c r="B32" s="63" t="s">
        <v>37</v>
      </c>
      <c r="C32" s="77">
        <f>+C33+C34+C35</f>
        <v>295600</v>
      </c>
      <c r="D32" s="77">
        <f t="shared" ref="D32:E32" si="8">+D33+D34+D35</f>
        <v>167052</v>
      </c>
      <c r="E32" s="77">
        <f t="shared" si="8"/>
        <v>109552</v>
      </c>
      <c r="F32" s="78"/>
    </row>
    <row r="33" spans="1:6" x14ac:dyDescent="0.25">
      <c r="A33" s="21">
        <v>1</v>
      </c>
      <c r="B33" s="24" t="s">
        <v>38</v>
      </c>
      <c r="C33" s="79">
        <v>133500</v>
      </c>
      <c r="D33" s="79"/>
      <c r="E33" s="79"/>
      <c r="F33" s="80"/>
    </row>
    <row r="34" spans="1:6" ht="31.5" x14ac:dyDescent="0.25">
      <c r="A34" s="21" t="s">
        <v>39</v>
      </c>
      <c r="B34" s="24" t="s">
        <v>40</v>
      </c>
      <c r="C34" s="79">
        <v>154900</v>
      </c>
      <c r="D34" s="79">
        <v>154900</v>
      </c>
      <c r="E34" s="79">
        <v>97400</v>
      </c>
      <c r="F34" s="80"/>
    </row>
    <row r="35" spans="1:6" x14ac:dyDescent="0.25">
      <c r="A35" s="21">
        <v>3</v>
      </c>
      <c r="B35" s="24" t="s">
        <v>219</v>
      </c>
      <c r="C35" s="79">
        <v>7200</v>
      </c>
      <c r="D35" s="79">
        <v>12152</v>
      </c>
      <c r="E35" s="79">
        <v>12152</v>
      </c>
      <c r="F35" s="80"/>
    </row>
    <row r="36" spans="1:6" s="40" customFormat="1" x14ac:dyDescent="0.25">
      <c r="A36" s="63" t="s">
        <v>41</v>
      </c>
      <c r="B36" s="63" t="s">
        <v>42</v>
      </c>
      <c r="C36" s="77">
        <f>+C37+C38</f>
        <v>342100</v>
      </c>
      <c r="D36" s="77">
        <f t="shared" ref="D36:E36" si="9">+D37+D38</f>
        <v>119600</v>
      </c>
      <c r="E36" s="77">
        <f t="shared" si="9"/>
        <v>168500</v>
      </c>
      <c r="F36" s="78"/>
    </row>
    <row r="37" spans="1:6" x14ac:dyDescent="0.25">
      <c r="A37" s="21">
        <v>1</v>
      </c>
      <c r="B37" s="24" t="s">
        <v>43</v>
      </c>
      <c r="C37" s="79">
        <v>46500</v>
      </c>
      <c r="D37" s="79">
        <v>45000</v>
      </c>
      <c r="E37" s="79">
        <v>116100</v>
      </c>
      <c r="F37" s="80"/>
    </row>
    <row r="38" spans="1:6" x14ac:dyDescent="0.25">
      <c r="A38" s="21">
        <v>2</v>
      </c>
      <c r="B38" s="24" t="s">
        <v>44</v>
      </c>
      <c r="C38" s="79">
        <f>342100-C37</f>
        <v>295600</v>
      </c>
      <c r="D38" s="79">
        <v>74600</v>
      </c>
      <c r="E38" s="79">
        <f>168500-E37</f>
        <v>52400</v>
      </c>
      <c r="F38" s="80"/>
    </row>
    <row r="39" spans="1:6" x14ac:dyDescent="0.25">
      <c r="A39" s="82" t="s">
        <v>45</v>
      </c>
      <c r="B39" s="18"/>
      <c r="C39" s="18"/>
      <c r="D39" s="18"/>
      <c r="E39" s="18"/>
      <c r="F39" s="18"/>
    </row>
    <row r="40" spans="1:6" ht="37.5" customHeight="1" x14ac:dyDescent="0.25">
      <c r="A40" s="88" t="s">
        <v>46</v>
      </c>
      <c r="B40" s="88"/>
      <c r="C40" s="88"/>
      <c r="D40" s="88"/>
      <c r="E40" s="88"/>
      <c r="F40" s="88"/>
    </row>
  </sheetData>
  <mergeCells count="9">
    <mergeCell ref="A3:F3"/>
    <mergeCell ref="A4:F4"/>
    <mergeCell ref="C6:C7"/>
    <mergeCell ref="D6:D7"/>
    <mergeCell ref="A40:F40"/>
    <mergeCell ref="A6:A7"/>
    <mergeCell ref="B6:B7"/>
    <mergeCell ref="E6:E7"/>
    <mergeCell ref="F6:F7"/>
  </mergeCells>
  <pageMargins left="0.79" right="0.17" top="0.39" bottom="0.26" header="0.3" footer="0.17"/>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
  <sheetViews>
    <sheetView showZeros="0" topLeftCell="A6" zoomScale="55" zoomScaleNormal="55" workbookViewId="0">
      <selection activeCell="M1" sqref="A1:AC20"/>
    </sheetView>
  </sheetViews>
  <sheetFormatPr defaultRowHeight="16.5" x14ac:dyDescent="0.25"/>
  <cols>
    <col min="1" max="1" width="6.75" style="4" customWidth="1"/>
    <col min="2" max="2" width="12" style="4" customWidth="1"/>
    <col min="3" max="3" width="12.75" style="4" customWidth="1"/>
    <col min="4" max="4" width="13.625" style="4" customWidth="1"/>
    <col min="5" max="29" width="12.75" style="4" customWidth="1"/>
    <col min="30" max="16384" width="9" style="4"/>
  </cols>
  <sheetData>
    <row r="1" spans="1:29" x14ac:dyDescent="0.25">
      <c r="A1" s="1" t="s">
        <v>183</v>
      </c>
      <c r="C1" s="2"/>
      <c r="D1" s="2"/>
      <c r="E1" s="2"/>
      <c r="F1" s="2"/>
      <c r="G1" s="2"/>
      <c r="H1" s="2"/>
      <c r="I1" s="2"/>
      <c r="J1" s="2"/>
      <c r="K1" s="2"/>
      <c r="L1" s="2"/>
      <c r="M1" s="2"/>
      <c r="N1" s="2"/>
      <c r="O1" s="2"/>
      <c r="P1" s="2"/>
      <c r="Q1" s="2"/>
      <c r="R1" s="2"/>
      <c r="S1" s="2"/>
      <c r="T1" s="2"/>
      <c r="U1" s="2"/>
      <c r="V1" s="2"/>
      <c r="W1" s="2"/>
      <c r="X1" s="2"/>
      <c r="Y1" s="2"/>
      <c r="Z1" s="2"/>
      <c r="AA1" s="2"/>
      <c r="AB1" s="2"/>
      <c r="AC1" s="3" t="s">
        <v>160</v>
      </c>
    </row>
    <row r="2" spans="1:29" x14ac:dyDescent="0.25">
      <c r="A2" s="14"/>
    </row>
    <row r="3" spans="1:29" x14ac:dyDescent="0.25">
      <c r="A3" s="90" t="s">
        <v>213</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row>
    <row r="4" spans="1:29" x14ac:dyDescent="0.25">
      <c r="A4" s="93" t="s">
        <v>182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x14ac:dyDescent="0.25">
      <c r="AC5" s="5" t="s">
        <v>1</v>
      </c>
    </row>
    <row r="6" spans="1:29" x14ac:dyDescent="0.25">
      <c r="A6" s="102" t="s">
        <v>2</v>
      </c>
      <c r="B6" s="102" t="s">
        <v>153</v>
      </c>
      <c r="C6" s="102" t="s">
        <v>158</v>
      </c>
      <c r="D6" s="102" t="s">
        <v>161</v>
      </c>
      <c r="E6" s="102" t="s">
        <v>162</v>
      </c>
      <c r="F6" s="99" t="s">
        <v>392</v>
      </c>
      <c r="G6" s="100"/>
      <c r="H6" s="100"/>
      <c r="I6" s="100"/>
      <c r="J6" s="100"/>
      <c r="K6" s="100"/>
      <c r="L6" s="100"/>
      <c r="M6" s="100"/>
      <c r="N6" s="100"/>
      <c r="O6" s="100"/>
      <c r="P6" s="100"/>
      <c r="Q6" s="100"/>
      <c r="R6" s="100"/>
      <c r="S6" s="100"/>
      <c r="T6" s="100"/>
      <c r="U6" s="100"/>
      <c r="V6" s="100"/>
      <c r="W6" s="100"/>
      <c r="X6" s="100"/>
      <c r="Y6" s="100"/>
      <c r="Z6" s="100"/>
      <c r="AA6" s="100"/>
      <c r="AB6" s="101"/>
      <c r="AC6" s="102" t="s">
        <v>163</v>
      </c>
    </row>
    <row r="7" spans="1:29" ht="279" customHeight="1" x14ac:dyDescent="0.25">
      <c r="A7" s="103"/>
      <c r="B7" s="103"/>
      <c r="C7" s="103"/>
      <c r="D7" s="103"/>
      <c r="E7" s="103"/>
      <c r="F7" s="72" t="s">
        <v>393</v>
      </c>
      <c r="G7" s="72" t="s">
        <v>394</v>
      </c>
      <c r="H7" s="72" t="s">
        <v>248</v>
      </c>
      <c r="I7" s="72" t="s">
        <v>249</v>
      </c>
      <c r="J7" s="72" t="s">
        <v>250</v>
      </c>
      <c r="K7" s="72" t="s">
        <v>251</v>
      </c>
      <c r="L7" s="72" t="s">
        <v>252</v>
      </c>
      <c r="M7" s="72" t="s">
        <v>253</v>
      </c>
      <c r="N7" s="72" t="s">
        <v>395</v>
      </c>
      <c r="O7" s="72" t="s">
        <v>254</v>
      </c>
      <c r="P7" s="72" t="s">
        <v>255</v>
      </c>
      <c r="Q7" s="72" t="s">
        <v>256</v>
      </c>
      <c r="R7" s="72" t="s">
        <v>396</v>
      </c>
      <c r="S7" s="72" t="s">
        <v>397</v>
      </c>
      <c r="T7" s="72" t="s">
        <v>398</v>
      </c>
      <c r="U7" s="72" t="s">
        <v>257</v>
      </c>
      <c r="V7" s="72" t="s">
        <v>258</v>
      </c>
      <c r="W7" s="72" t="s">
        <v>259</v>
      </c>
      <c r="X7" s="72" t="s">
        <v>260</v>
      </c>
      <c r="Y7" s="72" t="s">
        <v>261</v>
      </c>
      <c r="Z7" s="72" t="s">
        <v>262</v>
      </c>
      <c r="AA7" s="72" t="s">
        <v>263</v>
      </c>
      <c r="AB7" s="72" t="s">
        <v>264</v>
      </c>
      <c r="AC7" s="103"/>
    </row>
    <row r="8" spans="1:29" x14ac:dyDescent="0.25">
      <c r="A8" s="11" t="s">
        <v>4</v>
      </c>
      <c r="B8" s="11" t="s">
        <v>5</v>
      </c>
      <c r="C8" s="11" t="s">
        <v>164</v>
      </c>
      <c r="D8" s="11">
        <v>2</v>
      </c>
      <c r="E8" s="11">
        <v>3</v>
      </c>
      <c r="F8" s="72" t="s">
        <v>399</v>
      </c>
      <c r="G8" s="72" t="s">
        <v>400</v>
      </c>
      <c r="H8" s="72" t="s">
        <v>401</v>
      </c>
      <c r="I8" s="72" t="s">
        <v>402</v>
      </c>
      <c r="J8" s="72" t="s">
        <v>403</v>
      </c>
      <c r="K8" s="72" t="s">
        <v>404</v>
      </c>
      <c r="L8" s="72" t="s">
        <v>405</v>
      </c>
      <c r="M8" s="72" t="s">
        <v>406</v>
      </c>
      <c r="N8" s="72" t="s">
        <v>407</v>
      </c>
      <c r="O8" s="72" t="s">
        <v>408</v>
      </c>
      <c r="P8" s="72" t="s">
        <v>409</v>
      </c>
      <c r="Q8" s="72" t="s">
        <v>410</v>
      </c>
      <c r="R8" s="72" t="s">
        <v>411</v>
      </c>
      <c r="S8" s="72" t="s">
        <v>412</v>
      </c>
      <c r="T8" s="72" t="s">
        <v>413</v>
      </c>
      <c r="U8" s="72" t="s">
        <v>414</v>
      </c>
      <c r="V8" s="72" t="s">
        <v>415</v>
      </c>
      <c r="W8" s="72" t="s">
        <v>416</v>
      </c>
      <c r="X8" s="72" t="s">
        <v>417</v>
      </c>
      <c r="Y8" s="72" t="s">
        <v>418</v>
      </c>
      <c r="Z8" s="72" t="s">
        <v>419</v>
      </c>
      <c r="AA8" s="72" t="s">
        <v>420</v>
      </c>
      <c r="AB8" s="72" t="s">
        <v>421</v>
      </c>
      <c r="AC8" s="11">
        <v>4</v>
      </c>
    </row>
    <row r="9" spans="1:29" s="40" customFormat="1" ht="17.25" x14ac:dyDescent="0.25">
      <c r="A9" s="31"/>
      <c r="B9" s="31" t="s">
        <v>148</v>
      </c>
      <c r="C9" s="70">
        <f>+D9+E9+AC8</f>
        <v>857574</v>
      </c>
      <c r="D9" s="31"/>
      <c r="E9" s="70">
        <f>+SUM(F9:AB9)</f>
        <v>857570</v>
      </c>
      <c r="F9" s="73">
        <f>+SUM(F10:F20)</f>
        <v>70170</v>
      </c>
      <c r="G9" s="73">
        <f t="shared" ref="G9:AB9" si="0">+SUM(G10:G20)</f>
        <v>315320</v>
      </c>
      <c r="H9" s="73">
        <f t="shared" si="0"/>
        <v>46610</v>
      </c>
      <c r="I9" s="73">
        <f t="shared" si="0"/>
        <v>519</v>
      </c>
      <c r="J9" s="73">
        <f t="shared" si="0"/>
        <v>1500</v>
      </c>
      <c r="K9" s="73">
        <f t="shared" si="0"/>
        <v>5000</v>
      </c>
      <c r="L9" s="73">
        <f t="shared" si="0"/>
        <v>876</v>
      </c>
      <c r="M9" s="73">
        <f t="shared" si="0"/>
        <v>477</v>
      </c>
      <c r="N9" s="73">
        <f t="shared" si="0"/>
        <v>73246</v>
      </c>
      <c r="O9" s="73">
        <f t="shared" si="0"/>
        <v>1355</v>
      </c>
      <c r="P9" s="73">
        <f t="shared" si="0"/>
        <v>12000</v>
      </c>
      <c r="Q9" s="73">
        <f t="shared" si="0"/>
        <v>9650</v>
      </c>
      <c r="R9" s="73">
        <f t="shared" si="0"/>
        <v>138000</v>
      </c>
      <c r="S9" s="73">
        <f t="shared" si="0"/>
        <v>7485</v>
      </c>
      <c r="T9" s="73">
        <f t="shared" si="0"/>
        <v>1953</v>
      </c>
      <c r="U9" s="73">
        <f t="shared" si="0"/>
        <v>1438</v>
      </c>
      <c r="V9" s="73">
        <f t="shared" si="0"/>
        <v>4116</v>
      </c>
      <c r="W9" s="73">
        <f t="shared" si="0"/>
        <v>290</v>
      </c>
      <c r="X9" s="73">
        <f t="shared" si="0"/>
        <v>20977</v>
      </c>
      <c r="Y9" s="73">
        <f t="shared" si="0"/>
        <v>5400</v>
      </c>
      <c r="Z9" s="73">
        <f t="shared" si="0"/>
        <v>16500</v>
      </c>
      <c r="AA9" s="73">
        <f t="shared" si="0"/>
        <v>99400</v>
      </c>
      <c r="AB9" s="73">
        <f t="shared" si="0"/>
        <v>25288</v>
      </c>
      <c r="AC9" s="31"/>
    </row>
    <row r="10" spans="1:29" x14ac:dyDescent="0.25">
      <c r="A10" s="57">
        <v>1</v>
      </c>
      <c r="B10" s="30" t="s">
        <v>379</v>
      </c>
      <c r="C10" s="30">
        <f t="shared" ref="C10:C20" si="1">+D10+E10+AC9</f>
        <v>109059</v>
      </c>
      <c r="D10" s="30"/>
      <c r="E10" s="70">
        <f t="shared" ref="E10:E20" si="2">+SUM(F10:AB10)</f>
        <v>109059</v>
      </c>
      <c r="F10" s="74">
        <v>2230</v>
      </c>
      <c r="G10" s="74">
        <v>31090</v>
      </c>
      <c r="H10" s="74">
        <v>990</v>
      </c>
      <c r="I10" s="74">
        <v>0</v>
      </c>
      <c r="J10" s="74">
        <v>60</v>
      </c>
      <c r="K10" s="74">
        <v>850</v>
      </c>
      <c r="L10" s="74">
        <v>114</v>
      </c>
      <c r="M10" s="74">
        <v>63</v>
      </c>
      <c r="N10" s="74">
        <v>0</v>
      </c>
      <c r="O10" s="74">
        <v>130</v>
      </c>
      <c r="P10" s="74">
        <v>0</v>
      </c>
      <c r="Q10" s="74">
        <v>1940</v>
      </c>
      <c r="R10" s="74">
        <v>17000</v>
      </c>
      <c r="S10" s="74">
        <v>331</v>
      </c>
      <c r="T10" s="74">
        <v>52</v>
      </c>
      <c r="U10" s="74">
        <v>159</v>
      </c>
      <c r="V10" s="74">
        <v>573</v>
      </c>
      <c r="W10" s="74">
        <v>0</v>
      </c>
      <c r="X10" s="74">
        <v>20977</v>
      </c>
      <c r="Y10" s="74">
        <v>0</v>
      </c>
      <c r="Z10" s="74">
        <v>0</v>
      </c>
      <c r="AA10" s="74">
        <v>32500</v>
      </c>
      <c r="AB10" s="74">
        <v>0</v>
      </c>
      <c r="AC10" s="30"/>
    </row>
    <row r="11" spans="1:29" x14ac:dyDescent="0.25">
      <c r="A11" s="57">
        <v>2</v>
      </c>
      <c r="B11" s="30" t="s">
        <v>380</v>
      </c>
      <c r="C11" s="30">
        <f t="shared" si="1"/>
        <v>107327</v>
      </c>
      <c r="D11" s="30"/>
      <c r="E11" s="70">
        <f t="shared" si="2"/>
        <v>107327</v>
      </c>
      <c r="F11" s="74">
        <v>5710</v>
      </c>
      <c r="G11" s="74">
        <v>39510</v>
      </c>
      <c r="H11" s="74">
        <v>6560</v>
      </c>
      <c r="I11" s="74">
        <v>0</v>
      </c>
      <c r="J11" s="74">
        <v>0</v>
      </c>
      <c r="K11" s="74">
        <v>500</v>
      </c>
      <c r="L11" s="74">
        <v>90</v>
      </c>
      <c r="M11" s="74">
        <v>45</v>
      </c>
      <c r="N11" s="74">
        <v>3812</v>
      </c>
      <c r="O11" s="74">
        <v>100</v>
      </c>
      <c r="P11" s="74">
        <v>0</v>
      </c>
      <c r="Q11" s="74">
        <v>1280</v>
      </c>
      <c r="R11" s="74">
        <v>15000</v>
      </c>
      <c r="S11" s="74">
        <v>390</v>
      </c>
      <c r="T11" s="74">
        <v>52</v>
      </c>
      <c r="U11" s="74">
        <v>168</v>
      </c>
      <c r="V11" s="74">
        <v>410</v>
      </c>
      <c r="W11" s="74">
        <v>0</v>
      </c>
      <c r="X11" s="74">
        <v>0</v>
      </c>
      <c r="Y11" s="74">
        <v>0</v>
      </c>
      <c r="Z11" s="74">
        <v>1000</v>
      </c>
      <c r="AA11" s="74">
        <v>31000</v>
      </c>
      <c r="AB11" s="74">
        <v>1700</v>
      </c>
      <c r="AC11" s="30"/>
    </row>
    <row r="12" spans="1:29" x14ac:dyDescent="0.25">
      <c r="A12" s="57">
        <v>3</v>
      </c>
      <c r="B12" s="30" t="s">
        <v>381</v>
      </c>
      <c r="C12" s="30">
        <f t="shared" si="1"/>
        <v>95648</v>
      </c>
      <c r="D12" s="30"/>
      <c r="E12" s="70">
        <f t="shared" si="2"/>
        <v>95648</v>
      </c>
      <c r="F12" s="74">
        <v>4780</v>
      </c>
      <c r="G12" s="74">
        <v>44830</v>
      </c>
      <c r="H12" s="74">
        <v>7070</v>
      </c>
      <c r="I12" s="74">
        <v>0</v>
      </c>
      <c r="J12" s="74">
        <v>30</v>
      </c>
      <c r="K12" s="74">
        <v>500</v>
      </c>
      <c r="L12" s="74">
        <v>72</v>
      </c>
      <c r="M12" s="74">
        <v>39</v>
      </c>
      <c r="N12" s="74">
        <v>8777</v>
      </c>
      <c r="O12" s="74">
        <v>90</v>
      </c>
      <c r="P12" s="74">
        <v>2000</v>
      </c>
      <c r="Q12" s="74">
        <v>1290</v>
      </c>
      <c r="R12" s="74">
        <v>15000</v>
      </c>
      <c r="S12" s="74">
        <v>487</v>
      </c>
      <c r="T12" s="74">
        <v>148</v>
      </c>
      <c r="U12" s="74">
        <v>150</v>
      </c>
      <c r="V12" s="74">
        <v>380</v>
      </c>
      <c r="W12" s="74">
        <v>5</v>
      </c>
      <c r="X12" s="74">
        <v>0</v>
      </c>
      <c r="Y12" s="74">
        <v>0</v>
      </c>
      <c r="Z12" s="74">
        <v>1500</v>
      </c>
      <c r="AA12" s="74">
        <v>7000</v>
      </c>
      <c r="AB12" s="74">
        <v>1500</v>
      </c>
      <c r="AC12" s="30"/>
    </row>
    <row r="13" spans="1:29" x14ac:dyDescent="0.25">
      <c r="A13" s="57">
        <v>4</v>
      </c>
      <c r="B13" s="30" t="s">
        <v>382</v>
      </c>
      <c r="C13" s="30">
        <f t="shared" si="1"/>
        <v>76305</v>
      </c>
      <c r="D13" s="30"/>
      <c r="E13" s="70">
        <f t="shared" si="2"/>
        <v>76305</v>
      </c>
      <c r="F13" s="74">
        <v>6740</v>
      </c>
      <c r="G13" s="74">
        <v>25190</v>
      </c>
      <c r="H13" s="74">
        <v>5030</v>
      </c>
      <c r="I13" s="74">
        <v>0</v>
      </c>
      <c r="J13" s="74">
        <v>180</v>
      </c>
      <c r="K13" s="74">
        <v>500</v>
      </c>
      <c r="L13" s="74">
        <v>80</v>
      </c>
      <c r="M13" s="74">
        <v>45</v>
      </c>
      <c r="N13" s="74">
        <v>15469</v>
      </c>
      <c r="O13" s="74">
        <v>140</v>
      </c>
      <c r="P13" s="74">
        <v>1000</v>
      </c>
      <c r="Q13" s="74">
        <v>890</v>
      </c>
      <c r="R13" s="74">
        <v>13000</v>
      </c>
      <c r="S13" s="74">
        <v>454</v>
      </c>
      <c r="T13" s="74">
        <v>70</v>
      </c>
      <c r="U13" s="74">
        <v>137</v>
      </c>
      <c r="V13" s="74">
        <v>355</v>
      </c>
      <c r="W13" s="74">
        <v>25</v>
      </c>
      <c r="X13" s="74">
        <v>0</v>
      </c>
      <c r="Y13" s="74">
        <v>0</v>
      </c>
      <c r="Z13" s="74">
        <v>1500</v>
      </c>
      <c r="AA13" s="74">
        <v>3500</v>
      </c>
      <c r="AB13" s="74">
        <v>2000</v>
      </c>
      <c r="AC13" s="30"/>
    </row>
    <row r="14" spans="1:29" x14ac:dyDescent="0.25">
      <c r="A14" s="57">
        <v>5</v>
      </c>
      <c r="B14" s="30" t="s">
        <v>383</v>
      </c>
      <c r="C14" s="30">
        <f t="shared" si="1"/>
        <v>90577</v>
      </c>
      <c r="D14" s="30"/>
      <c r="E14" s="70">
        <f t="shared" si="2"/>
        <v>90577</v>
      </c>
      <c r="F14" s="74">
        <v>11140</v>
      </c>
      <c r="G14" s="74">
        <v>35000</v>
      </c>
      <c r="H14" s="74">
        <v>7850</v>
      </c>
      <c r="I14" s="74">
        <v>0</v>
      </c>
      <c r="J14" s="74">
        <v>120</v>
      </c>
      <c r="K14" s="74">
        <v>500</v>
      </c>
      <c r="L14" s="74">
        <v>102</v>
      </c>
      <c r="M14" s="74">
        <v>54</v>
      </c>
      <c r="N14" s="74">
        <v>10480</v>
      </c>
      <c r="O14" s="74">
        <v>115</v>
      </c>
      <c r="P14" s="74">
        <v>1000</v>
      </c>
      <c r="Q14" s="74">
        <v>1020</v>
      </c>
      <c r="R14" s="74">
        <v>15000</v>
      </c>
      <c r="S14" s="74">
        <v>826</v>
      </c>
      <c r="T14" s="74">
        <v>261</v>
      </c>
      <c r="U14" s="74">
        <v>165</v>
      </c>
      <c r="V14" s="74">
        <v>474</v>
      </c>
      <c r="W14" s="74">
        <v>30</v>
      </c>
      <c r="X14" s="74">
        <v>0</v>
      </c>
      <c r="Y14" s="74">
        <v>0</v>
      </c>
      <c r="Z14" s="74">
        <v>1500</v>
      </c>
      <c r="AA14" s="74">
        <v>4000</v>
      </c>
      <c r="AB14" s="74">
        <v>940</v>
      </c>
      <c r="AC14" s="30"/>
    </row>
    <row r="15" spans="1:29" x14ac:dyDescent="0.25">
      <c r="A15" s="57">
        <v>6</v>
      </c>
      <c r="B15" s="30" t="s">
        <v>384</v>
      </c>
      <c r="C15" s="30">
        <f t="shared" si="1"/>
        <v>101577</v>
      </c>
      <c r="D15" s="30"/>
      <c r="E15" s="70">
        <f t="shared" si="2"/>
        <v>101577</v>
      </c>
      <c r="F15" s="74">
        <v>14070</v>
      </c>
      <c r="G15" s="74">
        <v>43710</v>
      </c>
      <c r="H15" s="74">
        <v>7540</v>
      </c>
      <c r="I15" s="74">
        <v>0</v>
      </c>
      <c r="J15" s="74">
        <v>60</v>
      </c>
      <c r="K15" s="74">
        <v>500</v>
      </c>
      <c r="L15" s="74">
        <v>106</v>
      </c>
      <c r="M15" s="74">
        <v>57</v>
      </c>
      <c r="N15" s="74">
        <v>3521</v>
      </c>
      <c r="O15" s="74">
        <v>120</v>
      </c>
      <c r="P15" s="74">
        <v>3000</v>
      </c>
      <c r="Q15" s="74">
        <v>850</v>
      </c>
      <c r="R15" s="74">
        <v>15000</v>
      </c>
      <c r="S15" s="74">
        <v>921</v>
      </c>
      <c r="T15" s="74">
        <v>408</v>
      </c>
      <c r="U15" s="74">
        <v>190</v>
      </c>
      <c r="V15" s="74">
        <v>484</v>
      </c>
      <c r="W15" s="74">
        <v>40</v>
      </c>
      <c r="X15" s="74">
        <v>0</v>
      </c>
      <c r="Y15" s="74">
        <v>0</v>
      </c>
      <c r="Z15" s="74">
        <v>2500</v>
      </c>
      <c r="AA15" s="74">
        <v>6000</v>
      </c>
      <c r="AB15" s="74">
        <v>2500</v>
      </c>
      <c r="AC15" s="30"/>
    </row>
    <row r="16" spans="1:29" x14ac:dyDescent="0.25">
      <c r="A16" s="57">
        <v>7</v>
      </c>
      <c r="B16" s="30" t="s">
        <v>385</v>
      </c>
      <c r="C16" s="30">
        <f t="shared" si="1"/>
        <v>78936</v>
      </c>
      <c r="D16" s="30"/>
      <c r="E16" s="70">
        <f t="shared" si="2"/>
        <v>78936</v>
      </c>
      <c r="F16" s="74">
        <v>9740</v>
      </c>
      <c r="G16" s="74">
        <v>19500</v>
      </c>
      <c r="H16" s="74">
        <v>3670</v>
      </c>
      <c r="I16" s="74">
        <v>0</v>
      </c>
      <c r="J16" s="74">
        <v>240</v>
      </c>
      <c r="K16" s="74">
        <v>400</v>
      </c>
      <c r="L16" s="74">
        <v>80</v>
      </c>
      <c r="M16" s="74">
        <v>45</v>
      </c>
      <c r="N16" s="74">
        <v>15054</v>
      </c>
      <c r="O16" s="74">
        <v>140</v>
      </c>
      <c r="P16" s="74">
        <v>1000</v>
      </c>
      <c r="Q16" s="74">
        <v>590</v>
      </c>
      <c r="R16" s="74">
        <v>15000</v>
      </c>
      <c r="S16" s="74">
        <v>505</v>
      </c>
      <c r="T16" s="74">
        <v>278</v>
      </c>
      <c r="U16" s="74">
        <v>103</v>
      </c>
      <c r="V16" s="74">
        <v>358</v>
      </c>
      <c r="W16" s="74">
        <v>35</v>
      </c>
      <c r="X16" s="74">
        <v>0</v>
      </c>
      <c r="Y16" s="74">
        <v>700</v>
      </c>
      <c r="Z16" s="74">
        <v>1100</v>
      </c>
      <c r="AA16" s="74">
        <v>4000</v>
      </c>
      <c r="AB16" s="74">
        <v>6398</v>
      </c>
      <c r="AC16" s="30"/>
    </row>
    <row r="17" spans="1:29" x14ac:dyDescent="0.25">
      <c r="A17" s="57">
        <v>8</v>
      </c>
      <c r="B17" s="30" t="s">
        <v>386</v>
      </c>
      <c r="C17" s="30">
        <f t="shared" si="1"/>
        <v>109702</v>
      </c>
      <c r="D17" s="30"/>
      <c r="E17" s="70">
        <f t="shared" si="2"/>
        <v>109702</v>
      </c>
      <c r="F17" s="74">
        <v>11250</v>
      </c>
      <c r="G17" s="74">
        <v>57530</v>
      </c>
      <c r="H17" s="74">
        <v>5250</v>
      </c>
      <c r="I17" s="74">
        <v>0</v>
      </c>
      <c r="J17" s="74">
        <v>30</v>
      </c>
      <c r="K17" s="74">
        <v>500</v>
      </c>
      <c r="L17" s="74">
        <v>98</v>
      </c>
      <c r="M17" s="74">
        <v>51</v>
      </c>
      <c r="N17" s="74">
        <v>7981</v>
      </c>
      <c r="O17" s="74">
        <v>110</v>
      </c>
      <c r="P17" s="74">
        <v>1000</v>
      </c>
      <c r="Q17" s="74">
        <v>1630</v>
      </c>
      <c r="R17" s="74">
        <v>15000</v>
      </c>
      <c r="S17" s="74">
        <v>818</v>
      </c>
      <c r="T17" s="74">
        <v>178</v>
      </c>
      <c r="U17" s="74">
        <v>198</v>
      </c>
      <c r="V17" s="74">
        <v>553</v>
      </c>
      <c r="W17" s="74">
        <v>25</v>
      </c>
      <c r="X17" s="74">
        <v>0</v>
      </c>
      <c r="Y17" s="74">
        <v>0</v>
      </c>
      <c r="Z17" s="74">
        <v>2000</v>
      </c>
      <c r="AA17" s="74">
        <v>5000</v>
      </c>
      <c r="AB17" s="74">
        <v>500</v>
      </c>
      <c r="AC17" s="30"/>
    </row>
    <row r="18" spans="1:29" x14ac:dyDescent="0.25">
      <c r="A18" s="57">
        <v>9</v>
      </c>
      <c r="B18" s="30" t="s">
        <v>387</v>
      </c>
      <c r="C18" s="30">
        <f t="shared" si="1"/>
        <v>24669</v>
      </c>
      <c r="D18" s="30"/>
      <c r="E18" s="70">
        <f t="shared" si="2"/>
        <v>24669</v>
      </c>
      <c r="F18" s="74">
        <v>690</v>
      </c>
      <c r="G18" s="74">
        <v>5710</v>
      </c>
      <c r="H18" s="74">
        <v>570</v>
      </c>
      <c r="I18" s="74">
        <v>428</v>
      </c>
      <c r="J18" s="74">
        <v>210</v>
      </c>
      <c r="K18" s="74">
        <v>250</v>
      </c>
      <c r="L18" s="74">
        <v>38</v>
      </c>
      <c r="M18" s="74">
        <v>21</v>
      </c>
      <c r="N18" s="74">
        <v>1223</v>
      </c>
      <c r="O18" s="74">
        <v>120</v>
      </c>
      <c r="P18" s="74">
        <v>1000</v>
      </c>
      <c r="Q18" s="74">
        <v>20</v>
      </c>
      <c r="R18" s="74">
        <v>6000</v>
      </c>
      <c r="S18" s="74">
        <v>910</v>
      </c>
      <c r="T18" s="74">
        <v>0</v>
      </c>
      <c r="U18" s="74">
        <v>48</v>
      </c>
      <c r="V18" s="74">
        <v>146</v>
      </c>
      <c r="W18" s="74">
        <v>35</v>
      </c>
      <c r="X18" s="74">
        <v>0</v>
      </c>
      <c r="Y18" s="74">
        <v>1000</v>
      </c>
      <c r="Z18" s="74">
        <v>1000</v>
      </c>
      <c r="AA18" s="74">
        <v>2000</v>
      </c>
      <c r="AB18" s="74">
        <v>3250</v>
      </c>
      <c r="AC18" s="30"/>
    </row>
    <row r="19" spans="1:29" x14ac:dyDescent="0.25">
      <c r="A19" s="57">
        <v>10</v>
      </c>
      <c r="B19" s="30" t="s">
        <v>388</v>
      </c>
      <c r="C19" s="30">
        <f t="shared" si="1"/>
        <v>26088</v>
      </c>
      <c r="D19" s="30"/>
      <c r="E19" s="70">
        <f t="shared" si="2"/>
        <v>26088</v>
      </c>
      <c r="F19" s="74">
        <v>1410</v>
      </c>
      <c r="G19" s="74">
        <v>6700</v>
      </c>
      <c r="H19" s="74">
        <v>1010</v>
      </c>
      <c r="I19" s="74">
        <v>91</v>
      </c>
      <c r="J19" s="74">
        <v>270</v>
      </c>
      <c r="K19" s="74">
        <v>250</v>
      </c>
      <c r="L19" s="74">
        <v>46</v>
      </c>
      <c r="M19" s="74">
        <v>27</v>
      </c>
      <c r="N19" s="74">
        <v>0</v>
      </c>
      <c r="O19" s="74">
        <v>140</v>
      </c>
      <c r="P19" s="74">
        <v>1000</v>
      </c>
      <c r="Q19" s="74">
        <v>80</v>
      </c>
      <c r="R19" s="74">
        <v>6000</v>
      </c>
      <c r="S19" s="74">
        <v>919</v>
      </c>
      <c r="T19" s="74">
        <v>264</v>
      </c>
      <c r="U19" s="74">
        <v>54</v>
      </c>
      <c r="V19" s="74">
        <v>182</v>
      </c>
      <c r="W19" s="74">
        <v>45</v>
      </c>
      <c r="X19" s="74">
        <v>0</v>
      </c>
      <c r="Y19" s="74">
        <v>1200</v>
      </c>
      <c r="Z19" s="74">
        <v>2000</v>
      </c>
      <c r="AA19" s="74">
        <v>2200</v>
      </c>
      <c r="AB19" s="74">
        <v>2200</v>
      </c>
      <c r="AC19" s="30"/>
    </row>
    <row r="20" spans="1:29" x14ac:dyDescent="0.25">
      <c r="A20" s="57">
        <v>11</v>
      </c>
      <c r="B20" s="30" t="s">
        <v>389</v>
      </c>
      <c r="C20" s="30">
        <f t="shared" si="1"/>
        <v>37682</v>
      </c>
      <c r="D20" s="30"/>
      <c r="E20" s="70">
        <f t="shared" si="2"/>
        <v>37682</v>
      </c>
      <c r="F20" s="74">
        <v>2410</v>
      </c>
      <c r="G20" s="74">
        <v>6550</v>
      </c>
      <c r="H20" s="74">
        <v>1070</v>
      </c>
      <c r="I20" s="74">
        <v>0</v>
      </c>
      <c r="J20" s="74">
        <v>300</v>
      </c>
      <c r="K20" s="74">
        <v>250</v>
      </c>
      <c r="L20" s="74">
        <v>50</v>
      </c>
      <c r="M20" s="74">
        <v>30</v>
      </c>
      <c r="N20" s="74">
        <v>6929</v>
      </c>
      <c r="O20" s="74">
        <v>150</v>
      </c>
      <c r="P20" s="74">
        <v>1000</v>
      </c>
      <c r="Q20" s="74">
        <v>60</v>
      </c>
      <c r="R20" s="74">
        <v>6000</v>
      </c>
      <c r="S20" s="74">
        <v>924</v>
      </c>
      <c r="T20" s="74">
        <v>242</v>
      </c>
      <c r="U20" s="74">
        <v>66</v>
      </c>
      <c r="V20" s="74">
        <v>201</v>
      </c>
      <c r="W20" s="74">
        <v>50</v>
      </c>
      <c r="X20" s="74">
        <v>0</v>
      </c>
      <c r="Y20" s="74">
        <v>2500</v>
      </c>
      <c r="Z20" s="74">
        <v>2400</v>
      </c>
      <c r="AA20" s="74">
        <v>2200</v>
      </c>
      <c r="AB20" s="74">
        <v>4300</v>
      </c>
      <c r="AC20" s="30"/>
    </row>
  </sheetData>
  <mergeCells count="9">
    <mergeCell ref="A3:AC3"/>
    <mergeCell ref="A4:AC4"/>
    <mergeCell ref="F6:AB6"/>
    <mergeCell ref="A6:A7"/>
    <mergeCell ref="B6:B7"/>
    <mergeCell ref="C6:C7"/>
    <mergeCell ref="D6:D7"/>
    <mergeCell ref="E6:E7"/>
    <mergeCell ref="AC6:AC7"/>
  </mergeCells>
  <pageMargins left="0.17" right="0.17" top="0.75" bottom="0.75" header="0.3" footer="0.3"/>
  <pageSetup paperSize="9" scale="3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
  <sheetViews>
    <sheetView showZeros="0" workbookViewId="0">
      <selection activeCell="F1" sqref="A1:S12"/>
    </sheetView>
  </sheetViews>
  <sheetFormatPr defaultRowHeight="15.75" x14ac:dyDescent="0.25"/>
  <cols>
    <col min="1" max="1" width="4.375" style="18" customWidth="1"/>
    <col min="2" max="16384" width="9" style="18"/>
  </cols>
  <sheetData>
    <row r="1" spans="1:19" x14ac:dyDescent="0.25">
      <c r="A1" s="17" t="s">
        <v>183</v>
      </c>
      <c r="C1" s="26"/>
      <c r="D1" s="26"/>
      <c r="E1" s="26"/>
      <c r="F1" s="26"/>
      <c r="G1" s="26"/>
      <c r="H1" s="26"/>
      <c r="I1" s="26"/>
      <c r="J1" s="26"/>
      <c r="K1" s="26"/>
      <c r="L1" s="26"/>
      <c r="M1" s="26"/>
      <c r="N1" s="26"/>
      <c r="O1" s="26"/>
      <c r="P1" s="26"/>
      <c r="Q1" s="26"/>
      <c r="R1" s="26"/>
      <c r="S1" s="19" t="s">
        <v>165</v>
      </c>
    </row>
    <row r="2" spans="1:19" x14ac:dyDescent="0.25">
      <c r="A2" s="13"/>
    </row>
    <row r="3" spans="1:19" x14ac:dyDescent="0.25">
      <c r="A3" s="84" t="s">
        <v>424</v>
      </c>
      <c r="B3" s="84"/>
      <c r="C3" s="84"/>
      <c r="D3" s="84"/>
      <c r="E3" s="84"/>
      <c r="F3" s="84"/>
      <c r="G3" s="84"/>
      <c r="H3" s="84"/>
      <c r="I3" s="84"/>
      <c r="J3" s="84"/>
      <c r="K3" s="84"/>
      <c r="L3" s="84"/>
      <c r="M3" s="84"/>
      <c r="N3" s="84"/>
      <c r="O3" s="84"/>
      <c r="P3" s="84"/>
      <c r="Q3" s="84"/>
      <c r="R3" s="84"/>
      <c r="S3" s="84"/>
    </row>
    <row r="4" spans="1:19" x14ac:dyDescent="0.25">
      <c r="A4" s="85" t="s">
        <v>182</v>
      </c>
      <c r="B4" s="85"/>
      <c r="C4" s="85"/>
      <c r="D4" s="85"/>
      <c r="E4" s="85"/>
      <c r="F4" s="85"/>
      <c r="G4" s="85"/>
      <c r="H4" s="85"/>
      <c r="I4" s="85"/>
      <c r="J4" s="85"/>
      <c r="K4" s="85"/>
      <c r="L4" s="85"/>
      <c r="M4" s="85"/>
      <c r="N4" s="85"/>
      <c r="O4" s="85"/>
      <c r="P4" s="85"/>
      <c r="Q4" s="85"/>
      <c r="R4" s="85"/>
      <c r="S4" s="85"/>
    </row>
    <row r="5" spans="1:19" x14ac:dyDescent="0.25">
      <c r="S5" s="20" t="s">
        <v>1</v>
      </c>
    </row>
    <row r="6" spans="1:19" x14ac:dyDescent="0.25">
      <c r="A6" s="105" t="s">
        <v>2</v>
      </c>
      <c r="B6" s="105" t="s">
        <v>153</v>
      </c>
      <c r="C6" s="105" t="s">
        <v>158</v>
      </c>
      <c r="D6" s="105" t="s">
        <v>166</v>
      </c>
      <c r="E6" s="105"/>
      <c r="F6" s="105" t="s">
        <v>422</v>
      </c>
      <c r="G6" s="105"/>
      <c r="H6" s="105"/>
      <c r="I6" s="105"/>
      <c r="J6" s="105"/>
      <c r="K6" s="105"/>
      <c r="L6" s="105"/>
      <c r="M6" s="105" t="s">
        <v>423</v>
      </c>
      <c r="N6" s="105"/>
      <c r="O6" s="105"/>
      <c r="P6" s="105"/>
      <c r="Q6" s="105"/>
      <c r="R6" s="105"/>
      <c r="S6" s="105"/>
    </row>
    <row r="7" spans="1:19" x14ac:dyDescent="0.25">
      <c r="A7" s="105"/>
      <c r="B7" s="105"/>
      <c r="C7" s="105"/>
      <c r="D7" s="104" t="s">
        <v>167</v>
      </c>
      <c r="E7" s="104" t="s">
        <v>168</v>
      </c>
      <c r="F7" s="105" t="s">
        <v>158</v>
      </c>
      <c r="G7" s="104" t="s">
        <v>167</v>
      </c>
      <c r="H7" s="104"/>
      <c r="I7" s="104"/>
      <c r="J7" s="104" t="s">
        <v>168</v>
      </c>
      <c r="K7" s="104"/>
      <c r="L7" s="104"/>
      <c r="M7" s="105" t="s">
        <v>158</v>
      </c>
      <c r="N7" s="104" t="s">
        <v>167</v>
      </c>
      <c r="O7" s="104"/>
      <c r="P7" s="104"/>
      <c r="Q7" s="104" t="s">
        <v>168</v>
      </c>
      <c r="R7" s="104"/>
      <c r="S7" s="104"/>
    </row>
    <row r="8" spans="1:19" ht="31.5" x14ac:dyDescent="0.25">
      <c r="A8" s="105"/>
      <c r="B8" s="105"/>
      <c r="C8" s="105"/>
      <c r="D8" s="104"/>
      <c r="E8" s="104"/>
      <c r="F8" s="105"/>
      <c r="G8" s="32" t="s">
        <v>158</v>
      </c>
      <c r="H8" s="32" t="s">
        <v>169</v>
      </c>
      <c r="I8" s="32" t="s">
        <v>170</v>
      </c>
      <c r="J8" s="32" t="s">
        <v>158</v>
      </c>
      <c r="K8" s="32" t="s">
        <v>169</v>
      </c>
      <c r="L8" s="32" t="s">
        <v>170</v>
      </c>
      <c r="M8" s="105"/>
      <c r="N8" s="32" t="s">
        <v>158</v>
      </c>
      <c r="O8" s="32" t="s">
        <v>169</v>
      </c>
      <c r="P8" s="32" t="s">
        <v>170</v>
      </c>
      <c r="Q8" s="32" t="s">
        <v>158</v>
      </c>
      <c r="R8" s="32" t="s">
        <v>169</v>
      </c>
      <c r="S8" s="32" t="s">
        <v>170</v>
      </c>
    </row>
    <row r="9" spans="1:19" ht="31.5" x14ac:dyDescent="0.25">
      <c r="A9" s="32" t="s">
        <v>4</v>
      </c>
      <c r="B9" s="32" t="s">
        <v>5</v>
      </c>
      <c r="C9" s="32" t="s">
        <v>105</v>
      </c>
      <c r="D9" s="32" t="s">
        <v>171</v>
      </c>
      <c r="E9" s="32" t="s">
        <v>172</v>
      </c>
      <c r="F9" s="32" t="s">
        <v>173</v>
      </c>
      <c r="G9" s="32" t="s">
        <v>174</v>
      </c>
      <c r="H9" s="32">
        <v>6</v>
      </c>
      <c r="I9" s="32">
        <v>7</v>
      </c>
      <c r="J9" s="32" t="s">
        <v>175</v>
      </c>
      <c r="K9" s="32">
        <v>9</v>
      </c>
      <c r="L9" s="32">
        <v>10</v>
      </c>
      <c r="M9" s="32" t="s">
        <v>176</v>
      </c>
      <c r="N9" s="32" t="s">
        <v>177</v>
      </c>
      <c r="O9" s="32">
        <v>13</v>
      </c>
      <c r="P9" s="32">
        <v>14</v>
      </c>
      <c r="Q9" s="32" t="s">
        <v>178</v>
      </c>
      <c r="R9" s="32">
        <v>16</v>
      </c>
      <c r="S9" s="32">
        <v>17</v>
      </c>
    </row>
    <row r="10" spans="1:19" ht="31.5" x14ac:dyDescent="0.25">
      <c r="A10" s="33"/>
      <c r="B10" s="34" t="s">
        <v>148</v>
      </c>
      <c r="C10" s="75">
        <f>+D10+E10</f>
        <v>471267</v>
      </c>
      <c r="D10" s="75">
        <f>+G10+N10</f>
        <v>365281</v>
      </c>
      <c r="E10" s="75">
        <f>+J10+Q10</f>
        <v>105986</v>
      </c>
      <c r="F10" s="75">
        <f>+G10+J10</f>
        <v>276267</v>
      </c>
      <c r="G10" s="75">
        <f>+H10+I10</f>
        <v>219181</v>
      </c>
      <c r="H10" s="75">
        <f>+H11</f>
        <v>219181</v>
      </c>
      <c r="I10" s="75">
        <f>+I11</f>
        <v>0</v>
      </c>
      <c r="J10" s="75">
        <f>+K10+L10</f>
        <v>57086</v>
      </c>
      <c r="K10" s="75">
        <f>+K11</f>
        <v>57086</v>
      </c>
      <c r="L10" s="75">
        <f>+L11</f>
        <v>0</v>
      </c>
      <c r="M10" s="75">
        <f>+N10+Q10</f>
        <v>195000</v>
      </c>
      <c r="N10" s="75">
        <f>+O10+P10</f>
        <v>146100</v>
      </c>
      <c r="O10" s="75">
        <f>+O11</f>
        <v>146100</v>
      </c>
      <c r="P10" s="75">
        <f>+P11</f>
        <v>0</v>
      </c>
      <c r="Q10" s="75">
        <f>+R10+S10</f>
        <v>48900</v>
      </c>
      <c r="R10" s="75">
        <f>+R11</f>
        <v>48900</v>
      </c>
      <c r="S10" s="75">
        <f>+S11</f>
        <v>0</v>
      </c>
    </row>
    <row r="11" spans="1:19" ht="47.25" x14ac:dyDescent="0.25">
      <c r="A11" s="33" t="s">
        <v>7</v>
      </c>
      <c r="B11" s="34" t="s">
        <v>179</v>
      </c>
      <c r="C11" s="75">
        <f t="shared" ref="C11:C12" si="0">+D11+E11</f>
        <v>471267</v>
      </c>
      <c r="D11" s="75">
        <f t="shared" ref="D11:D12" si="1">+G11+N11</f>
        <v>365281</v>
      </c>
      <c r="E11" s="75">
        <f t="shared" ref="E11:E12" si="2">+J11+Q11</f>
        <v>105986</v>
      </c>
      <c r="F11" s="75">
        <f>+G11+J11</f>
        <v>276267</v>
      </c>
      <c r="G11" s="75">
        <f>+H11+I11</f>
        <v>219181</v>
      </c>
      <c r="H11" s="75">
        <f>+H12</f>
        <v>219181</v>
      </c>
      <c r="I11" s="75">
        <f>+I12</f>
        <v>0</v>
      </c>
      <c r="J11" s="75">
        <f>+K11+L11</f>
        <v>57086</v>
      </c>
      <c r="K11" s="75">
        <f>+K12</f>
        <v>57086</v>
      </c>
      <c r="L11" s="75">
        <f>+L12</f>
        <v>0</v>
      </c>
      <c r="M11" s="75">
        <f>+N11+Q11</f>
        <v>195000</v>
      </c>
      <c r="N11" s="75">
        <f>+O11+P11</f>
        <v>146100</v>
      </c>
      <c r="O11" s="75">
        <f>+O12</f>
        <v>146100</v>
      </c>
      <c r="P11" s="75">
        <f>+P12</f>
        <v>0</v>
      </c>
      <c r="Q11" s="75">
        <f>+R11+S11</f>
        <v>48900</v>
      </c>
      <c r="R11" s="75">
        <f>+R12</f>
        <v>48900</v>
      </c>
      <c r="S11" s="75">
        <f>+S12</f>
        <v>0</v>
      </c>
    </row>
    <row r="12" spans="1:19" ht="47.25" x14ac:dyDescent="0.25">
      <c r="A12" s="32">
        <v>1</v>
      </c>
      <c r="B12" s="35" t="s">
        <v>285</v>
      </c>
      <c r="C12" s="76">
        <f t="shared" si="0"/>
        <v>471267</v>
      </c>
      <c r="D12" s="76">
        <f t="shared" si="1"/>
        <v>365281</v>
      </c>
      <c r="E12" s="76">
        <f t="shared" si="2"/>
        <v>105986</v>
      </c>
      <c r="F12" s="76">
        <f>+G12+J12</f>
        <v>276267</v>
      </c>
      <c r="G12" s="76">
        <f>+H12+I12</f>
        <v>219181</v>
      </c>
      <c r="H12" s="76">
        <v>219181</v>
      </c>
      <c r="I12" s="76"/>
      <c r="J12" s="76">
        <f>+K12+L12</f>
        <v>57086</v>
      </c>
      <c r="K12" s="76">
        <v>57086</v>
      </c>
      <c r="L12" s="76"/>
      <c r="M12" s="76">
        <f>+N12+Q12</f>
        <v>195000</v>
      </c>
      <c r="N12" s="76">
        <f>+O12+P12</f>
        <v>146100</v>
      </c>
      <c r="O12" s="76">
        <v>146100</v>
      </c>
      <c r="P12" s="76"/>
      <c r="Q12" s="76">
        <f>+R12+S12</f>
        <v>48900</v>
      </c>
      <c r="R12" s="76">
        <v>48900</v>
      </c>
      <c r="S12" s="76"/>
    </row>
  </sheetData>
  <mergeCells count="16">
    <mergeCell ref="A3:S3"/>
    <mergeCell ref="A4:S4"/>
    <mergeCell ref="J7:L7"/>
    <mergeCell ref="M7:M8"/>
    <mergeCell ref="N7:P7"/>
    <mergeCell ref="Q7:S7"/>
    <mergeCell ref="A6:A8"/>
    <mergeCell ref="B6:B8"/>
    <mergeCell ref="C6:C8"/>
    <mergeCell ref="D6:E6"/>
    <mergeCell ref="F6:L6"/>
    <mergeCell ref="M6:S6"/>
    <mergeCell ref="D7:D8"/>
    <mergeCell ref="E7:E8"/>
    <mergeCell ref="F7:F8"/>
    <mergeCell ref="G7:I7"/>
  </mergeCells>
  <pageMargins left="0.27" right="0.1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Zeros="0" workbookViewId="0">
      <selection activeCell="F1" sqref="A1:F40"/>
    </sheetView>
  </sheetViews>
  <sheetFormatPr defaultRowHeight="16.5" x14ac:dyDescent="0.25"/>
  <cols>
    <col min="1" max="1" width="6.25" style="4" customWidth="1"/>
    <col min="2" max="2" width="42.375" style="4" customWidth="1"/>
    <col min="3" max="5" width="12.75" style="4" customWidth="1"/>
    <col min="6" max="7" width="9" style="4"/>
    <col min="8" max="8" width="10" style="4" bestFit="1" customWidth="1"/>
    <col min="9" max="16384" width="9" style="4"/>
  </cols>
  <sheetData>
    <row r="1" spans="1:8" x14ac:dyDescent="0.25">
      <c r="A1" s="1" t="s">
        <v>183</v>
      </c>
      <c r="C1" s="2"/>
      <c r="D1" s="2"/>
      <c r="E1" s="2"/>
      <c r="F1" s="3" t="s">
        <v>47</v>
      </c>
    </row>
    <row r="2" spans="1:8" x14ac:dyDescent="0.25">
      <c r="A2" s="10"/>
    </row>
    <row r="3" spans="1:8" x14ac:dyDescent="0.25">
      <c r="A3" s="90" t="s">
        <v>193</v>
      </c>
      <c r="B3" s="90"/>
      <c r="C3" s="90"/>
      <c r="D3" s="90"/>
      <c r="E3" s="90"/>
      <c r="F3" s="90"/>
    </row>
    <row r="4" spans="1:8" x14ac:dyDescent="0.25">
      <c r="A4" s="93" t="s">
        <v>182</v>
      </c>
      <c r="B4" s="93"/>
      <c r="C4" s="93"/>
      <c r="D4" s="93"/>
      <c r="E4" s="93"/>
      <c r="F4" s="93"/>
    </row>
    <row r="5" spans="1:8" x14ac:dyDescent="0.25">
      <c r="F5" s="5" t="s">
        <v>1</v>
      </c>
    </row>
    <row r="6" spans="1:8" x14ac:dyDescent="0.25">
      <c r="A6" s="95" t="s">
        <v>2</v>
      </c>
      <c r="B6" s="95" t="s">
        <v>191</v>
      </c>
      <c r="C6" s="91" t="s">
        <v>184</v>
      </c>
      <c r="D6" s="91" t="s">
        <v>185</v>
      </c>
      <c r="E6" s="95" t="s">
        <v>186</v>
      </c>
      <c r="F6" s="95" t="s">
        <v>187</v>
      </c>
    </row>
    <row r="7" spans="1:8" ht="35.25" customHeight="1" x14ac:dyDescent="0.25">
      <c r="A7" s="95"/>
      <c r="B7" s="95"/>
      <c r="C7" s="92"/>
      <c r="D7" s="92"/>
      <c r="E7" s="95"/>
      <c r="F7" s="95"/>
    </row>
    <row r="8" spans="1:8" s="40" customFormat="1" x14ac:dyDescent="0.25">
      <c r="A8" s="6" t="s">
        <v>4</v>
      </c>
      <c r="B8" s="8" t="s">
        <v>48</v>
      </c>
      <c r="C8" s="44"/>
      <c r="D8" s="44"/>
      <c r="E8" s="44"/>
      <c r="F8" s="29"/>
    </row>
    <row r="9" spans="1:8" s="40" customFormat="1" x14ac:dyDescent="0.25">
      <c r="A9" s="6" t="s">
        <v>7</v>
      </c>
      <c r="B9" s="8" t="s">
        <v>49</v>
      </c>
      <c r="C9" s="39">
        <f>+C10+C11+C14+C15+C16</f>
        <v>9290997</v>
      </c>
      <c r="D9" s="39">
        <f t="shared" ref="D9:E9" si="0">+D10+D11+D14+D15+D16</f>
        <v>10505885</v>
      </c>
      <c r="E9" s="39">
        <f t="shared" si="0"/>
        <v>9041197</v>
      </c>
      <c r="F9" s="53">
        <f>+IF(AND(E9&gt;0,D9&gt;0),E9*100/D9,)</f>
        <v>86.05840440857672</v>
      </c>
      <c r="H9" s="46"/>
    </row>
    <row r="10" spans="1:8" x14ac:dyDescent="0.25">
      <c r="A10" s="7">
        <v>1</v>
      </c>
      <c r="B10" s="9" t="s">
        <v>50</v>
      </c>
      <c r="C10" s="37">
        <v>3494516</v>
      </c>
      <c r="D10" s="37">
        <v>3931980</v>
      </c>
      <c r="E10" s="37">
        <f>6120001-E26</f>
        <v>3579118</v>
      </c>
      <c r="F10" s="52">
        <f t="shared" ref="F10:F16" si="1">+IF(AND(E10&gt;0,D10&gt;0),E10*100/D10,)</f>
        <v>91.025844485475517</v>
      </c>
    </row>
    <row r="11" spans="1:8" x14ac:dyDescent="0.25">
      <c r="A11" s="7">
        <v>2</v>
      </c>
      <c r="B11" s="9" t="s">
        <v>12</v>
      </c>
      <c r="C11" s="37">
        <f>+C12+C13</f>
        <v>5661789</v>
      </c>
      <c r="D11" s="37">
        <f t="shared" ref="D11:E11" si="2">+D12+D13</f>
        <v>6439213</v>
      </c>
      <c r="E11" s="37">
        <f t="shared" si="2"/>
        <v>5462079</v>
      </c>
      <c r="F11" s="50">
        <f t="shared" si="1"/>
        <v>84.825257372290679</v>
      </c>
    </row>
    <row r="12" spans="1:8" x14ac:dyDescent="0.25">
      <c r="A12" s="7" t="s">
        <v>51</v>
      </c>
      <c r="B12" s="9" t="s">
        <v>13</v>
      </c>
      <c r="C12" s="37">
        <v>3013820</v>
      </c>
      <c r="D12" s="37">
        <v>3013820</v>
      </c>
      <c r="E12" s="37">
        <v>3073820</v>
      </c>
      <c r="F12" s="50">
        <f t="shared" si="1"/>
        <v>101.99082891479915</v>
      </c>
    </row>
    <row r="13" spans="1:8" x14ac:dyDescent="0.25">
      <c r="A13" s="7" t="s">
        <v>51</v>
      </c>
      <c r="B13" s="9" t="s">
        <v>14</v>
      </c>
      <c r="C13" s="37">
        <v>2647969</v>
      </c>
      <c r="D13" s="37">
        <v>3425393</v>
      </c>
      <c r="E13" s="37">
        <f>2251941+136318</f>
        <v>2388259</v>
      </c>
      <c r="F13" s="50">
        <f t="shared" si="1"/>
        <v>69.722189541462839</v>
      </c>
    </row>
    <row r="14" spans="1:8" x14ac:dyDescent="0.25">
      <c r="A14" s="7">
        <v>3</v>
      </c>
      <c r="B14" s="9" t="s">
        <v>16</v>
      </c>
      <c r="C14" s="37"/>
      <c r="D14" s="37"/>
      <c r="E14" s="37"/>
      <c r="F14" s="50">
        <f t="shared" si="1"/>
        <v>0</v>
      </c>
    </row>
    <row r="15" spans="1:8" x14ac:dyDescent="0.25">
      <c r="A15" s="7">
        <v>4</v>
      </c>
      <c r="B15" s="9" t="s">
        <v>18</v>
      </c>
      <c r="C15" s="37"/>
      <c r="D15" s="37"/>
      <c r="E15" s="37"/>
      <c r="F15" s="50">
        <f t="shared" si="1"/>
        <v>0</v>
      </c>
    </row>
    <row r="16" spans="1:8" x14ac:dyDescent="0.25">
      <c r="A16" s="7">
        <v>5</v>
      </c>
      <c r="B16" s="9" t="s">
        <v>20</v>
      </c>
      <c r="C16" s="37">
        <v>134692</v>
      </c>
      <c r="D16" s="37">
        <v>134692</v>
      </c>
      <c r="E16" s="37"/>
      <c r="F16" s="52">
        <f t="shared" si="1"/>
        <v>0</v>
      </c>
    </row>
    <row r="17" spans="1:8" s="40" customFormat="1" x14ac:dyDescent="0.25">
      <c r="A17" s="6" t="s">
        <v>11</v>
      </c>
      <c r="B17" s="8" t="s">
        <v>220</v>
      </c>
      <c r="C17" s="39">
        <f>+C18+C19+C22</f>
        <v>9182597</v>
      </c>
      <c r="D17" s="39">
        <f t="shared" ref="D17:E17" si="3">+D18+D19+D22</f>
        <v>10491428.442813437</v>
      </c>
      <c r="E17" s="39">
        <f t="shared" si="3"/>
        <v>9059896</v>
      </c>
      <c r="F17" s="53">
        <f>+IF(AND(E17&gt;0,C17&gt;0),E17*100/C17,)</f>
        <v>98.663765817012333</v>
      </c>
      <c r="H17" s="46"/>
    </row>
    <row r="18" spans="1:8" x14ac:dyDescent="0.25">
      <c r="A18" s="7">
        <v>1</v>
      </c>
      <c r="B18" s="9" t="s">
        <v>53</v>
      </c>
      <c r="C18" s="37">
        <v>6606107</v>
      </c>
      <c r="D18" s="37">
        <v>7421150.4428134384</v>
      </c>
      <c r="E18" s="37">
        <v>6248238</v>
      </c>
      <c r="F18" s="52">
        <f t="shared" ref="F18:F23" si="4">+IF(AND(E18&gt;0,C18&gt;0),E18*100/C18,)</f>
        <v>94.582755017440675</v>
      </c>
    </row>
    <row r="19" spans="1:8" x14ac:dyDescent="0.25">
      <c r="A19" s="7">
        <v>2</v>
      </c>
      <c r="B19" s="9" t="s">
        <v>54</v>
      </c>
      <c r="C19" s="37">
        <f>+C20+C21</f>
        <v>2576490</v>
      </c>
      <c r="D19" s="37">
        <f>+D20+D21</f>
        <v>3070278</v>
      </c>
      <c r="E19" s="37">
        <f>+E20+E21</f>
        <v>2811658</v>
      </c>
      <c r="F19" s="52">
        <f t="shared" si="4"/>
        <v>109.12745634564854</v>
      </c>
    </row>
    <row r="20" spans="1:8" x14ac:dyDescent="0.25">
      <c r="A20" s="7" t="s">
        <v>51</v>
      </c>
      <c r="B20" s="9" t="s">
        <v>55</v>
      </c>
      <c r="C20" s="37">
        <v>1954088</v>
      </c>
      <c r="D20" s="37">
        <v>1954088</v>
      </c>
      <c r="E20" s="37">
        <v>1954088</v>
      </c>
      <c r="F20" s="52">
        <f t="shared" si="4"/>
        <v>100</v>
      </c>
    </row>
    <row r="21" spans="1:8" x14ac:dyDescent="0.25">
      <c r="A21" s="7" t="s">
        <v>51</v>
      </c>
      <c r="B21" s="9" t="s">
        <v>56</v>
      </c>
      <c r="C21" s="37">
        <v>622402</v>
      </c>
      <c r="D21" s="37">
        <v>1116190</v>
      </c>
      <c r="E21" s="37">
        <v>857570</v>
      </c>
      <c r="F21" s="52">
        <f t="shared" si="4"/>
        <v>137.78394028296825</v>
      </c>
    </row>
    <row r="22" spans="1:8" x14ac:dyDescent="0.25">
      <c r="A22" s="7">
        <v>3</v>
      </c>
      <c r="B22" s="9" t="s">
        <v>33</v>
      </c>
      <c r="C22" s="37"/>
      <c r="D22" s="37"/>
      <c r="E22" s="37"/>
      <c r="F22" s="52">
        <f t="shared" si="4"/>
        <v>0</v>
      </c>
    </row>
    <row r="23" spans="1:8" s="40" customFormat="1" x14ac:dyDescent="0.25">
      <c r="A23" s="6" t="s">
        <v>15</v>
      </c>
      <c r="B23" s="8" t="s">
        <v>57</v>
      </c>
      <c r="C23" s="39">
        <v>46500</v>
      </c>
      <c r="D23" s="39">
        <v>45000</v>
      </c>
      <c r="E23" s="39">
        <v>116100</v>
      </c>
      <c r="F23" s="53">
        <f t="shared" si="4"/>
        <v>249.67741935483872</v>
      </c>
    </row>
    <row r="24" spans="1:8" s="40" customFormat="1" x14ac:dyDescent="0.25">
      <c r="A24" s="6" t="s">
        <v>5</v>
      </c>
      <c r="B24" s="8" t="s">
        <v>58</v>
      </c>
      <c r="C24" s="39"/>
      <c r="D24" s="39"/>
      <c r="E24" s="39"/>
      <c r="F24" s="45"/>
    </row>
    <row r="25" spans="1:8" s="40" customFormat="1" x14ac:dyDescent="0.25">
      <c r="A25" s="6" t="s">
        <v>7</v>
      </c>
      <c r="B25" s="8" t="s">
        <v>49</v>
      </c>
      <c r="C25" s="39">
        <f>+C26+C27+C30+C31</f>
        <v>4694324</v>
      </c>
      <c r="D25" s="39">
        <f t="shared" ref="D25:E25" si="5">+D26+D27+D30+D31</f>
        <v>6386828</v>
      </c>
      <c r="E25" s="39">
        <f t="shared" si="5"/>
        <v>5352541</v>
      </c>
      <c r="F25" s="53">
        <f t="shared" ref="F25:F31" si="6">+IF(AND(E25&gt;0,D25&gt;0),E25*100/D25,)</f>
        <v>83.805936217477594</v>
      </c>
    </row>
    <row r="26" spans="1:8" x14ac:dyDescent="0.25">
      <c r="A26" s="7">
        <v>1</v>
      </c>
      <c r="B26" s="9" t="s">
        <v>59</v>
      </c>
      <c r="C26" s="37">
        <v>2117834</v>
      </c>
      <c r="D26" s="37">
        <v>3316550</v>
      </c>
      <c r="E26" s="37">
        <v>2540883</v>
      </c>
      <c r="F26" s="52">
        <f t="shared" si="6"/>
        <v>76.612232591096173</v>
      </c>
    </row>
    <row r="27" spans="1:8" x14ac:dyDescent="0.25">
      <c r="A27" s="7">
        <v>2</v>
      </c>
      <c r="B27" s="9" t="s">
        <v>60</v>
      </c>
      <c r="C27" s="37">
        <f>+C28+C29</f>
        <v>2576490</v>
      </c>
      <c r="D27" s="37">
        <f t="shared" ref="D27:E27" si="7">+D28+D29</f>
        <v>3070278</v>
      </c>
      <c r="E27" s="37">
        <f t="shared" si="7"/>
        <v>2811658</v>
      </c>
      <c r="F27" s="52">
        <f t="shared" si="6"/>
        <v>91.576658530595594</v>
      </c>
    </row>
    <row r="28" spans="1:8" x14ac:dyDescent="0.25">
      <c r="A28" s="7" t="s">
        <v>51</v>
      </c>
      <c r="B28" s="9" t="s">
        <v>13</v>
      </c>
      <c r="C28" s="37">
        <v>1954088</v>
      </c>
      <c r="D28" s="37">
        <v>1954088</v>
      </c>
      <c r="E28" s="37">
        <v>1954088</v>
      </c>
      <c r="F28" s="52">
        <f t="shared" si="6"/>
        <v>100</v>
      </c>
    </row>
    <row r="29" spans="1:8" x14ac:dyDescent="0.25">
      <c r="A29" s="7" t="s">
        <v>51</v>
      </c>
      <c r="B29" s="9" t="s">
        <v>14</v>
      </c>
      <c r="C29" s="37">
        <v>622402</v>
      </c>
      <c r="D29" s="37">
        <v>1116190</v>
      </c>
      <c r="E29" s="37">
        <v>857570</v>
      </c>
      <c r="F29" s="52">
        <f t="shared" si="6"/>
        <v>76.830109569159376</v>
      </c>
    </row>
    <row r="30" spans="1:8" x14ac:dyDescent="0.25">
      <c r="A30" s="7">
        <v>3</v>
      </c>
      <c r="B30" s="9" t="s">
        <v>18</v>
      </c>
      <c r="C30" s="37"/>
      <c r="D30" s="37"/>
      <c r="E30" s="37"/>
      <c r="F30" s="50">
        <f t="shared" si="6"/>
        <v>0</v>
      </c>
    </row>
    <row r="31" spans="1:8" x14ac:dyDescent="0.25">
      <c r="A31" s="7">
        <v>4</v>
      </c>
      <c r="B31" s="9" t="s">
        <v>20</v>
      </c>
      <c r="C31" s="37"/>
      <c r="D31" s="37"/>
      <c r="E31" s="37"/>
      <c r="F31" s="52">
        <f t="shared" si="6"/>
        <v>0</v>
      </c>
    </row>
    <row r="32" spans="1:8" s="40" customFormat="1" x14ac:dyDescent="0.25">
      <c r="A32" s="6" t="s">
        <v>11</v>
      </c>
      <c r="B32" s="8" t="s">
        <v>52</v>
      </c>
      <c r="C32" s="39">
        <f>+C33+C34+C37</f>
        <v>4694324</v>
      </c>
      <c r="D32" s="39">
        <f>+D33+D34+D37</f>
        <v>6288111.7189787095</v>
      </c>
      <c r="E32" s="39">
        <f>+E33+E34+E37</f>
        <v>5352541</v>
      </c>
      <c r="F32" s="53">
        <f t="shared" ref="F32:F33" si="8">+IF(AND(E32&gt;0,C32&gt;0),E32*100/C32,)</f>
        <v>114.021550280722</v>
      </c>
      <c r="G32" s="46"/>
    </row>
    <row r="33" spans="1:6" x14ac:dyDescent="0.25">
      <c r="A33" s="7">
        <v>1</v>
      </c>
      <c r="B33" s="9" t="s">
        <v>61</v>
      </c>
      <c r="C33" s="37">
        <v>4694324</v>
      </c>
      <c r="D33" s="37">
        <v>6288111.7189787095</v>
      </c>
      <c r="E33" s="37">
        <v>5352541</v>
      </c>
      <c r="F33" s="52">
        <f t="shared" si="8"/>
        <v>114.021550280722</v>
      </c>
    </row>
    <row r="34" spans="1:6" x14ac:dyDescent="0.25">
      <c r="A34" s="7">
        <v>2</v>
      </c>
      <c r="B34" s="9" t="s">
        <v>62</v>
      </c>
      <c r="C34" s="37"/>
      <c r="D34" s="37"/>
      <c r="E34" s="37"/>
      <c r="F34" s="43"/>
    </row>
    <row r="35" spans="1:6" x14ac:dyDescent="0.25">
      <c r="A35" s="7" t="s">
        <v>51</v>
      </c>
      <c r="B35" s="9" t="s">
        <v>55</v>
      </c>
      <c r="C35" s="37"/>
      <c r="D35" s="37"/>
      <c r="E35" s="37"/>
      <c r="F35" s="43"/>
    </row>
    <row r="36" spans="1:6" x14ac:dyDescent="0.25">
      <c r="A36" s="7" t="s">
        <v>51</v>
      </c>
      <c r="B36" s="9" t="s">
        <v>56</v>
      </c>
      <c r="C36" s="37"/>
      <c r="D36" s="37"/>
      <c r="E36" s="37"/>
      <c r="F36" s="43"/>
    </row>
    <row r="37" spans="1:6" x14ac:dyDescent="0.25">
      <c r="A37" s="7">
        <v>3</v>
      </c>
      <c r="B37" s="9" t="s">
        <v>33</v>
      </c>
      <c r="C37" s="37"/>
      <c r="D37" s="37"/>
      <c r="E37" s="37"/>
      <c r="F37" s="36"/>
    </row>
    <row r="38" spans="1:6" x14ac:dyDescent="0.25">
      <c r="A38" s="10" t="s">
        <v>45</v>
      </c>
    </row>
    <row r="39" spans="1:6" ht="37.5" customHeight="1" x14ac:dyDescent="0.25">
      <c r="A39" s="94" t="s">
        <v>63</v>
      </c>
      <c r="B39" s="94"/>
      <c r="C39" s="94"/>
      <c r="D39" s="94"/>
      <c r="E39" s="94"/>
      <c r="F39" s="94"/>
    </row>
    <row r="40" spans="1:6" x14ac:dyDescent="0.25">
      <c r="A40" s="48" t="s">
        <v>221</v>
      </c>
    </row>
  </sheetData>
  <mergeCells count="9">
    <mergeCell ref="A3:F3"/>
    <mergeCell ref="C6:C7"/>
    <mergeCell ref="D6:D7"/>
    <mergeCell ref="A4:F4"/>
    <mergeCell ref="A39:F39"/>
    <mergeCell ref="A6:A7"/>
    <mergeCell ref="B6:B7"/>
    <mergeCell ref="E6:E7"/>
    <mergeCell ref="F6:F7"/>
  </mergeCells>
  <pageMargins left="0.4" right="0.21"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Zeros="0" topLeftCell="A13" workbookViewId="0">
      <selection activeCell="H1" sqref="A1:H59"/>
    </sheetView>
  </sheetViews>
  <sheetFormatPr defaultRowHeight="16.5" x14ac:dyDescent="0.25"/>
  <cols>
    <col min="1" max="1" width="4.875" style="4" customWidth="1"/>
    <col min="2" max="2" width="40.625" style="4" customWidth="1"/>
    <col min="3" max="6" width="11.375" style="4" customWidth="1"/>
    <col min="7" max="7" width="9.875" style="4" customWidth="1"/>
    <col min="8" max="16384" width="9" style="4"/>
  </cols>
  <sheetData>
    <row r="1" spans="1:8" x14ac:dyDescent="0.25">
      <c r="A1" s="1" t="s">
        <v>183</v>
      </c>
      <c r="C1" s="2"/>
      <c r="D1" s="2"/>
      <c r="E1" s="2"/>
      <c r="F1" s="2"/>
      <c r="G1" s="2"/>
      <c r="H1" s="3" t="s">
        <v>64</v>
      </c>
    </row>
    <row r="2" spans="1:8" x14ac:dyDescent="0.25">
      <c r="A2" s="14"/>
    </row>
    <row r="3" spans="1:8" x14ac:dyDescent="0.25">
      <c r="A3" s="90" t="s">
        <v>192</v>
      </c>
      <c r="B3" s="90"/>
      <c r="C3" s="90"/>
      <c r="D3" s="90"/>
      <c r="E3" s="90"/>
      <c r="F3" s="90"/>
      <c r="G3" s="90"/>
      <c r="H3" s="90"/>
    </row>
    <row r="4" spans="1:8" x14ac:dyDescent="0.25">
      <c r="A4" s="93" t="s">
        <v>182</v>
      </c>
      <c r="B4" s="93"/>
      <c r="C4" s="93"/>
      <c r="D4" s="93"/>
      <c r="E4" s="93"/>
      <c r="F4" s="93"/>
      <c r="G4" s="93"/>
      <c r="H4" s="93"/>
    </row>
    <row r="5" spans="1:8" x14ac:dyDescent="0.25">
      <c r="H5" s="5" t="s">
        <v>1</v>
      </c>
    </row>
    <row r="6" spans="1:8" ht="38.25" customHeight="1" x14ac:dyDescent="0.25">
      <c r="A6" s="95" t="s">
        <v>2</v>
      </c>
      <c r="B6" s="95" t="s">
        <v>191</v>
      </c>
      <c r="C6" s="95" t="s">
        <v>185</v>
      </c>
      <c r="D6" s="95"/>
      <c r="E6" s="95" t="s">
        <v>186</v>
      </c>
      <c r="F6" s="95"/>
      <c r="G6" s="95" t="s">
        <v>190</v>
      </c>
      <c r="H6" s="95"/>
    </row>
    <row r="7" spans="1:8" ht="33" x14ac:dyDescent="0.25">
      <c r="A7" s="95"/>
      <c r="B7" s="95"/>
      <c r="C7" s="6" t="s">
        <v>188</v>
      </c>
      <c r="D7" s="6" t="s">
        <v>189</v>
      </c>
      <c r="E7" s="6" t="s">
        <v>188</v>
      </c>
      <c r="F7" s="6" t="s">
        <v>189</v>
      </c>
      <c r="G7" s="6" t="s">
        <v>188</v>
      </c>
      <c r="H7" s="6" t="s">
        <v>189</v>
      </c>
    </row>
    <row r="8" spans="1:8" x14ac:dyDescent="0.25">
      <c r="A8" s="7" t="s">
        <v>4</v>
      </c>
      <c r="B8" s="7" t="s">
        <v>5</v>
      </c>
      <c r="C8" s="7">
        <v>1</v>
      </c>
      <c r="D8" s="7">
        <v>2</v>
      </c>
      <c r="E8" s="7">
        <v>3</v>
      </c>
      <c r="F8" s="7">
        <v>4</v>
      </c>
      <c r="G8" s="7" t="s">
        <v>65</v>
      </c>
      <c r="H8" s="7" t="s">
        <v>66</v>
      </c>
    </row>
    <row r="9" spans="1:8" s="40" customFormat="1" x14ac:dyDescent="0.25">
      <c r="A9" s="6"/>
      <c r="B9" s="8" t="s">
        <v>67</v>
      </c>
      <c r="C9" s="39">
        <f>+C10+C51+C52+C59</f>
        <v>8421410</v>
      </c>
      <c r="D9" s="39">
        <f t="shared" ref="D9:F9" si="0">+D10+D51+D52+D59</f>
        <v>7248530</v>
      </c>
      <c r="E9" s="39">
        <f t="shared" si="0"/>
        <v>7445000</v>
      </c>
      <c r="F9" s="39">
        <f t="shared" si="0"/>
        <v>6120001</v>
      </c>
      <c r="G9" s="49">
        <f>+IF(AND(E9&gt;0,C9&gt;0),E9*100/C9,)</f>
        <v>88.405623286361788</v>
      </c>
      <c r="H9" s="49">
        <f>+IF(AND(F9&gt;0,D9&gt;0),F9*100/D9,)</f>
        <v>84.430925994649954</v>
      </c>
    </row>
    <row r="10" spans="1:8" s="40" customFormat="1" x14ac:dyDescent="0.25">
      <c r="A10" s="6" t="s">
        <v>7</v>
      </c>
      <c r="B10" s="8" t="s">
        <v>68</v>
      </c>
      <c r="C10" s="39">
        <f>+C11+C16+C20+C25+C30+C31+C34+C35+C40+C41+C42+C43+C44+C45+C47+C48+C49+C50</f>
        <v>7791000</v>
      </c>
      <c r="D10" s="39">
        <f t="shared" ref="D10:F10" si="1">+D11+D16+D20+D25+D30+D31+D34+D35+D40+D41+D42+D43+D44+D45+D47+D48+D49+D50</f>
        <v>7248530</v>
      </c>
      <c r="E10" s="39">
        <f t="shared" si="1"/>
        <v>6805000</v>
      </c>
      <c r="F10" s="39">
        <f t="shared" si="1"/>
        <v>6120001</v>
      </c>
      <c r="G10" s="49">
        <f t="shared" ref="G10:G59" si="2">+IF(AND(E10&gt;0,C10&gt;0),E10*100/C10,)</f>
        <v>87.344371710948536</v>
      </c>
      <c r="H10" s="49">
        <f t="shared" ref="H10:H59" si="3">+IF(AND(F10&gt;0,D10&gt;0),F10*100/D10,)</f>
        <v>84.430925994649954</v>
      </c>
    </row>
    <row r="11" spans="1:8" x14ac:dyDescent="0.25">
      <c r="A11" s="7">
        <v>1</v>
      </c>
      <c r="B11" s="9" t="s">
        <v>69</v>
      </c>
      <c r="C11" s="37">
        <f>+C12+C13+C14+C15</f>
        <v>320000</v>
      </c>
      <c r="D11" s="37">
        <f t="shared" ref="D11:F11" si="4">+D12+D13+D14+D15</f>
        <v>318880</v>
      </c>
      <c r="E11" s="37">
        <f t="shared" si="4"/>
        <v>320000</v>
      </c>
      <c r="F11" s="37">
        <f t="shared" si="4"/>
        <v>320000</v>
      </c>
      <c r="G11" s="50">
        <f t="shared" si="2"/>
        <v>100</v>
      </c>
      <c r="H11" s="50">
        <f t="shared" si="3"/>
        <v>100.35122930255896</v>
      </c>
    </row>
    <row r="12" spans="1:8" x14ac:dyDescent="0.25">
      <c r="A12" s="7"/>
      <c r="B12" s="9" t="s">
        <v>215</v>
      </c>
      <c r="C12" s="37">
        <v>231060</v>
      </c>
      <c r="D12" s="37">
        <v>231060</v>
      </c>
      <c r="E12" s="37">
        <v>211820</v>
      </c>
      <c r="F12" s="37">
        <v>211820</v>
      </c>
      <c r="G12" s="50">
        <f t="shared" si="2"/>
        <v>91.67315848697308</v>
      </c>
      <c r="H12" s="50">
        <f t="shared" si="3"/>
        <v>91.67315848697308</v>
      </c>
    </row>
    <row r="13" spans="1:8" x14ac:dyDescent="0.25">
      <c r="A13" s="7"/>
      <c r="B13" s="9" t="s">
        <v>216</v>
      </c>
      <c r="C13" s="37">
        <v>52730</v>
      </c>
      <c r="D13" s="37">
        <v>51850</v>
      </c>
      <c r="E13" s="37">
        <v>68000</v>
      </c>
      <c r="F13" s="37">
        <v>68000</v>
      </c>
      <c r="G13" s="50">
        <f t="shared" si="2"/>
        <v>128.95884695619193</v>
      </c>
      <c r="H13" s="50">
        <f t="shared" si="3"/>
        <v>131.14754098360655</v>
      </c>
    </row>
    <row r="14" spans="1:8" x14ac:dyDescent="0.25">
      <c r="A14" s="7"/>
      <c r="B14" s="9" t="s">
        <v>217</v>
      </c>
      <c r="C14" s="37">
        <v>270</v>
      </c>
      <c r="D14" s="37">
        <v>30</v>
      </c>
      <c r="E14" s="37">
        <v>180</v>
      </c>
      <c r="F14" s="37">
        <v>180</v>
      </c>
      <c r="G14" s="50">
        <f t="shared" si="2"/>
        <v>66.666666666666671</v>
      </c>
      <c r="H14" s="50">
        <f t="shared" si="3"/>
        <v>600</v>
      </c>
    </row>
    <row r="15" spans="1:8" x14ac:dyDescent="0.25">
      <c r="A15" s="7"/>
      <c r="B15" s="9" t="s">
        <v>218</v>
      </c>
      <c r="C15" s="37">
        <v>35940</v>
      </c>
      <c r="D15" s="37">
        <v>35940</v>
      </c>
      <c r="E15" s="37">
        <v>40000</v>
      </c>
      <c r="F15" s="37">
        <v>40000</v>
      </c>
      <c r="G15" s="50">
        <f t="shared" si="2"/>
        <v>111.29660545353367</v>
      </c>
      <c r="H15" s="50">
        <f t="shared" si="3"/>
        <v>111.29660545353367</v>
      </c>
    </row>
    <row r="16" spans="1:8" x14ac:dyDescent="0.25">
      <c r="A16" s="7">
        <v>2</v>
      </c>
      <c r="B16" s="9" t="s">
        <v>71</v>
      </c>
      <c r="C16" s="37">
        <f>+C17+C18+C19</f>
        <v>125000</v>
      </c>
      <c r="D16" s="37">
        <f t="shared" ref="D16:F16" si="5">+D17+D18+D19</f>
        <v>125000</v>
      </c>
      <c r="E16" s="37">
        <f t="shared" si="5"/>
        <v>110000</v>
      </c>
      <c r="F16" s="37">
        <f t="shared" si="5"/>
        <v>110000</v>
      </c>
      <c r="G16" s="50">
        <f t="shared" si="2"/>
        <v>88</v>
      </c>
      <c r="H16" s="50">
        <f t="shared" si="3"/>
        <v>88</v>
      </c>
    </row>
    <row r="17" spans="1:8" x14ac:dyDescent="0.25">
      <c r="A17" s="7"/>
      <c r="B17" s="9" t="s">
        <v>215</v>
      </c>
      <c r="C17" s="37">
        <v>65830</v>
      </c>
      <c r="D17" s="37">
        <v>65830</v>
      </c>
      <c r="E17" s="37">
        <v>57000</v>
      </c>
      <c r="F17" s="37">
        <v>57000</v>
      </c>
      <c r="G17" s="50">
        <f t="shared" si="2"/>
        <v>86.586662615828644</v>
      </c>
      <c r="H17" s="50">
        <f t="shared" si="3"/>
        <v>86.586662615828644</v>
      </c>
    </row>
    <row r="18" spans="1:8" x14ac:dyDescent="0.25">
      <c r="A18" s="7"/>
      <c r="B18" s="9" t="s">
        <v>216</v>
      </c>
      <c r="C18" s="37">
        <v>50250</v>
      </c>
      <c r="D18" s="37">
        <v>50250</v>
      </c>
      <c r="E18" s="37">
        <v>42000</v>
      </c>
      <c r="F18" s="37">
        <v>42000</v>
      </c>
      <c r="G18" s="50">
        <f t="shared" si="2"/>
        <v>83.582089552238813</v>
      </c>
      <c r="H18" s="50">
        <f t="shared" si="3"/>
        <v>83.582089552238813</v>
      </c>
    </row>
    <row r="19" spans="1:8" x14ac:dyDescent="0.25">
      <c r="A19" s="7"/>
      <c r="B19" s="9" t="s">
        <v>218</v>
      </c>
      <c r="C19" s="37">
        <v>8920</v>
      </c>
      <c r="D19" s="37">
        <v>8920</v>
      </c>
      <c r="E19" s="37">
        <v>11000</v>
      </c>
      <c r="F19" s="37">
        <v>11000</v>
      </c>
      <c r="G19" s="50">
        <f t="shared" si="2"/>
        <v>123.31838565022422</v>
      </c>
      <c r="H19" s="50">
        <f t="shared" si="3"/>
        <v>123.31838565022422</v>
      </c>
    </row>
    <row r="20" spans="1:8" ht="33" x14ac:dyDescent="0.25">
      <c r="A20" s="7">
        <v>3</v>
      </c>
      <c r="B20" s="9" t="s">
        <v>72</v>
      </c>
      <c r="C20" s="37">
        <f>+C21+C22+C23+C24</f>
        <v>300000</v>
      </c>
      <c r="D20" s="37">
        <f t="shared" ref="D20:F20" si="6">+D21+D22+D23+D24</f>
        <v>300000</v>
      </c>
      <c r="E20" s="37">
        <f t="shared" si="6"/>
        <v>300000</v>
      </c>
      <c r="F20" s="37">
        <f t="shared" si="6"/>
        <v>300000</v>
      </c>
      <c r="G20" s="50">
        <f t="shared" si="2"/>
        <v>100</v>
      </c>
      <c r="H20" s="50">
        <f t="shared" si="3"/>
        <v>100</v>
      </c>
    </row>
    <row r="21" spans="1:8" x14ac:dyDescent="0.25">
      <c r="A21" s="7"/>
      <c r="B21" s="9" t="s">
        <v>215</v>
      </c>
      <c r="C21" s="37">
        <v>149670</v>
      </c>
      <c r="D21" s="37">
        <v>149670</v>
      </c>
      <c r="E21" s="37">
        <v>122670</v>
      </c>
      <c r="F21" s="37">
        <v>122670</v>
      </c>
      <c r="G21" s="50">
        <f t="shared" si="2"/>
        <v>81.960312687913415</v>
      </c>
      <c r="H21" s="50">
        <f t="shared" si="3"/>
        <v>81.960312687913415</v>
      </c>
    </row>
    <row r="22" spans="1:8" x14ac:dyDescent="0.25">
      <c r="A22" s="7"/>
      <c r="B22" s="9" t="s">
        <v>216</v>
      </c>
      <c r="C22" s="37">
        <v>150250</v>
      </c>
      <c r="D22" s="37">
        <v>150250</v>
      </c>
      <c r="E22" s="37">
        <v>177000</v>
      </c>
      <c r="F22" s="37">
        <v>177000</v>
      </c>
      <c r="G22" s="50">
        <f t="shared" si="2"/>
        <v>117.80366056572379</v>
      </c>
      <c r="H22" s="50">
        <f t="shared" si="3"/>
        <v>117.80366056572379</v>
      </c>
    </row>
    <row r="23" spans="1:8" x14ac:dyDescent="0.25">
      <c r="A23" s="7"/>
      <c r="B23" s="9" t="s">
        <v>217</v>
      </c>
      <c r="C23" s="37">
        <v>40</v>
      </c>
      <c r="D23" s="37">
        <v>40</v>
      </c>
      <c r="E23" s="37">
        <v>30</v>
      </c>
      <c r="F23" s="37">
        <v>30</v>
      </c>
      <c r="G23" s="50">
        <f t="shared" si="2"/>
        <v>75</v>
      </c>
      <c r="H23" s="50">
        <f t="shared" si="3"/>
        <v>75</v>
      </c>
    </row>
    <row r="24" spans="1:8" x14ac:dyDescent="0.25">
      <c r="A24" s="7"/>
      <c r="B24" s="9" t="s">
        <v>218</v>
      </c>
      <c r="C24" s="37">
        <v>40</v>
      </c>
      <c r="D24" s="37">
        <v>40</v>
      </c>
      <c r="E24" s="37">
        <v>300</v>
      </c>
      <c r="F24" s="37">
        <v>300</v>
      </c>
      <c r="G24" s="50">
        <f t="shared" si="2"/>
        <v>750</v>
      </c>
      <c r="H24" s="50">
        <f t="shared" si="3"/>
        <v>750</v>
      </c>
    </row>
    <row r="25" spans="1:8" x14ac:dyDescent="0.25">
      <c r="A25" s="7">
        <v>4</v>
      </c>
      <c r="B25" s="9" t="s">
        <v>73</v>
      </c>
      <c r="C25" s="37">
        <f>+C26+C27+C28+C29</f>
        <v>2020000</v>
      </c>
      <c r="D25" s="37">
        <f t="shared" ref="D25:F25" si="7">+D26+D27+D28+D29</f>
        <v>2020000</v>
      </c>
      <c r="E25" s="37">
        <f t="shared" si="7"/>
        <v>2185000</v>
      </c>
      <c r="F25" s="37">
        <f t="shared" si="7"/>
        <v>2185000</v>
      </c>
      <c r="G25" s="50">
        <f t="shared" si="2"/>
        <v>108.16831683168317</v>
      </c>
      <c r="H25" s="50">
        <f t="shared" si="3"/>
        <v>108.16831683168317</v>
      </c>
    </row>
    <row r="26" spans="1:8" x14ac:dyDescent="0.25">
      <c r="A26" s="7"/>
      <c r="B26" s="9" t="s">
        <v>215</v>
      </c>
      <c r="C26" s="37">
        <v>1174200</v>
      </c>
      <c r="D26" s="37">
        <v>1174200</v>
      </c>
      <c r="E26" s="37">
        <v>1362000</v>
      </c>
      <c r="F26" s="37">
        <v>1362000</v>
      </c>
      <c r="G26" s="50">
        <f t="shared" si="2"/>
        <v>115.99386816555953</v>
      </c>
      <c r="H26" s="50">
        <f t="shared" si="3"/>
        <v>115.99386816555953</v>
      </c>
    </row>
    <row r="27" spans="1:8" x14ac:dyDescent="0.25">
      <c r="A27" s="7"/>
      <c r="B27" s="9" t="s">
        <v>216</v>
      </c>
      <c r="C27" s="37">
        <v>381280</v>
      </c>
      <c r="D27" s="37">
        <v>381280</v>
      </c>
      <c r="E27" s="37">
        <v>435000</v>
      </c>
      <c r="F27" s="37">
        <v>435000</v>
      </c>
      <c r="G27" s="50">
        <f t="shared" si="2"/>
        <v>114.08938313050777</v>
      </c>
      <c r="H27" s="50">
        <f t="shared" si="3"/>
        <v>114.08938313050777</v>
      </c>
    </row>
    <row r="28" spans="1:8" x14ac:dyDescent="0.25">
      <c r="A28" s="7"/>
      <c r="B28" s="9" t="s">
        <v>217</v>
      </c>
      <c r="C28" s="37">
        <v>320110</v>
      </c>
      <c r="D28" s="37">
        <v>320110</v>
      </c>
      <c r="E28" s="37">
        <v>258000</v>
      </c>
      <c r="F28" s="37">
        <v>258000</v>
      </c>
      <c r="G28" s="50">
        <f t="shared" si="2"/>
        <v>80.597294679953762</v>
      </c>
      <c r="H28" s="50">
        <f t="shared" si="3"/>
        <v>80.597294679953762</v>
      </c>
    </row>
    <row r="29" spans="1:8" x14ac:dyDescent="0.25">
      <c r="A29" s="7"/>
      <c r="B29" s="9" t="s">
        <v>218</v>
      </c>
      <c r="C29" s="37">
        <v>144410</v>
      </c>
      <c r="D29" s="37">
        <v>144410</v>
      </c>
      <c r="E29" s="37">
        <v>130000</v>
      </c>
      <c r="F29" s="37">
        <v>130000</v>
      </c>
      <c r="G29" s="50">
        <f t="shared" si="2"/>
        <v>90.021466657433692</v>
      </c>
      <c r="H29" s="50">
        <f t="shared" si="3"/>
        <v>90.021466657433692</v>
      </c>
    </row>
    <row r="30" spans="1:8" x14ac:dyDescent="0.25">
      <c r="A30" s="7">
        <v>5</v>
      </c>
      <c r="B30" s="9" t="s">
        <v>74</v>
      </c>
      <c r="C30" s="37">
        <v>310000</v>
      </c>
      <c r="D30" s="37">
        <v>310000</v>
      </c>
      <c r="E30" s="37">
        <v>330000</v>
      </c>
      <c r="F30" s="37">
        <v>330000</v>
      </c>
      <c r="G30" s="50">
        <f t="shared" si="2"/>
        <v>106.45161290322581</v>
      </c>
      <c r="H30" s="50">
        <f t="shared" si="3"/>
        <v>106.45161290322581</v>
      </c>
    </row>
    <row r="31" spans="1:8" x14ac:dyDescent="0.25">
      <c r="A31" s="7">
        <v>6</v>
      </c>
      <c r="B31" s="9" t="s">
        <v>75</v>
      </c>
      <c r="C31" s="37">
        <f>+C32+C33</f>
        <v>610000</v>
      </c>
      <c r="D31" s="37">
        <f t="shared" ref="D31:F31" si="8">+D32+D33</f>
        <v>226920</v>
      </c>
      <c r="E31" s="37">
        <f t="shared" si="8"/>
        <v>820000</v>
      </c>
      <c r="F31" s="37">
        <f t="shared" si="8"/>
        <v>305000</v>
      </c>
      <c r="G31" s="50">
        <f t="shared" si="2"/>
        <v>134.42622950819671</v>
      </c>
      <c r="H31" s="50">
        <f t="shared" si="3"/>
        <v>134.40860215053763</v>
      </c>
    </row>
    <row r="32" spans="1:8" ht="33" x14ac:dyDescent="0.25">
      <c r="A32" s="15" t="s">
        <v>51</v>
      </c>
      <c r="B32" s="16" t="s">
        <v>76</v>
      </c>
      <c r="C32" s="38">
        <v>383080</v>
      </c>
      <c r="D32" s="38"/>
      <c r="E32" s="38">
        <v>515000</v>
      </c>
      <c r="F32" s="38"/>
      <c r="G32" s="51">
        <f t="shared" si="2"/>
        <v>134.43667119139604</v>
      </c>
      <c r="H32" s="51">
        <f t="shared" si="3"/>
        <v>0</v>
      </c>
    </row>
    <row r="33" spans="1:8" x14ac:dyDescent="0.25">
      <c r="A33" s="15" t="s">
        <v>51</v>
      </c>
      <c r="B33" s="16" t="s">
        <v>77</v>
      </c>
      <c r="C33" s="38">
        <v>226920</v>
      </c>
      <c r="D33" s="38">
        <f>+C33</f>
        <v>226920</v>
      </c>
      <c r="E33" s="38">
        <v>305000</v>
      </c>
      <c r="F33" s="38">
        <v>305000</v>
      </c>
      <c r="G33" s="51">
        <f t="shared" si="2"/>
        <v>134.40860215053763</v>
      </c>
      <c r="H33" s="51">
        <f t="shared" si="3"/>
        <v>134.40860215053763</v>
      </c>
    </row>
    <row r="34" spans="1:8" x14ac:dyDescent="0.25">
      <c r="A34" s="7">
        <v>7</v>
      </c>
      <c r="B34" s="9" t="s">
        <v>78</v>
      </c>
      <c r="C34" s="37">
        <v>270000</v>
      </c>
      <c r="D34" s="37">
        <v>270000</v>
      </c>
      <c r="E34" s="37">
        <v>270000</v>
      </c>
      <c r="F34" s="37">
        <v>270000</v>
      </c>
      <c r="G34" s="50">
        <f t="shared" si="2"/>
        <v>100</v>
      </c>
      <c r="H34" s="50">
        <f t="shared" si="3"/>
        <v>100</v>
      </c>
    </row>
    <row r="35" spans="1:8" x14ac:dyDescent="0.25">
      <c r="A35" s="7">
        <v>8</v>
      </c>
      <c r="B35" s="9" t="s">
        <v>79</v>
      </c>
      <c r="C35" s="37">
        <f>+C36+C37</f>
        <v>155000</v>
      </c>
      <c r="D35" s="37">
        <f t="shared" ref="D35:F35" si="9">+D36+D37</f>
        <v>88080</v>
      </c>
      <c r="E35" s="37">
        <f t="shared" si="9"/>
        <v>150000</v>
      </c>
      <c r="F35" s="37">
        <f t="shared" si="9"/>
        <v>100000</v>
      </c>
      <c r="G35" s="50">
        <f t="shared" si="2"/>
        <v>96.774193548387103</v>
      </c>
      <c r="H35" s="50">
        <f t="shared" si="3"/>
        <v>113.53315168029064</v>
      </c>
    </row>
    <row r="36" spans="1:8" x14ac:dyDescent="0.25">
      <c r="A36" s="15" t="s">
        <v>51</v>
      </c>
      <c r="B36" s="16" t="s">
        <v>80</v>
      </c>
      <c r="C36" s="38">
        <v>66920</v>
      </c>
      <c r="D36" s="38"/>
      <c r="E36" s="38">
        <v>50000</v>
      </c>
      <c r="F36" s="38"/>
      <c r="G36" s="51">
        <f t="shared" si="2"/>
        <v>74.716078900179312</v>
      </c>
      <c r="H36" s="51">
        <f t="shared" si="3"/>
        <v>0</v>
      </c>
    </row>
    <row r="37" spans="1:8" x14ac:dyDescent="0.25">
      <c r="A37" s="15" t="s">
        <v>51</v>
      </c>
      <c r="B37" s="16" t="s">
        <v>81</v>
      </c>
      <c r="C37" s="38">
        <v>88080</v>
      </c>
      <c r="D37" s="38">
        <f>+C37</f>
        <v>88080</v>
      </c>
      <c r="E37" s="38">
        <v>100000</v>
      </c>
      <c r="F37" s="38">
        <v>100000</v>
      </c>
      <c r="G37" s="51">
        <f t="shared" si="2"/>
        <v>113.53315168029064</v>
      </c>
      <c r="H37" s="51">
        <f t="shared" si="3"/>
        <v>113.53315168029064</v>
      </c>
    </row>
    <row r="38" spans="1:8" x14ac:dyDescent="0.25">
      <c r="A38" s="15" t="s">
        <v>51</v>
      </c>
      <c r="B38" s="16" t="s">
        <v>82</v>
      </c>
      <c r="C38" s="38">
        <v>0</v>
      </c>
      <c r="D38" s="38"/>
      <c r="E38" s="38"/>
      <c r="F38" s="38"/>
      <c r="G38" s="51">
        <f t="shared" si="2"/>
        <v>0</v>
      </c>
      <c r="H38" s="51">
        <f t="shared" si="3"/>
        <v>0</v>
      </c>
    </row>
    <row r="39" spans="1:8" x14ac:dyDescent="0.25">
      <c r="A39" s="15" t="s">
        <v>51</v>
      </c>
      <c r="B39" s="16" t="s">
        <v>83</v>
      </c>
      <c r="C39" s="38">
        <v>0</v>
      </c>
      <c r="D39" s="38"/>
      <c r="E39" s="38"/>
      <c r="F39" s="38"/>
      <c r="G39" s="51">
        <f t="shared" si="2"/>
        <v>0</v>
      </c>
      <c r="H39" s="51">
        <f t="shared" si="3"/>
        <v>0</v>
      </c>
    </row>
    <row r="40" spans="1:8" x14ac:dyDescent="0.25">
      <c r="A40" s="7">
        <v>9</v>
      </c>
      <c r="B40" s="9" t="s">
        <v>84</v>
      </c>
      <c r="C40" s="37">
        <v>1470</v>
      </c>
      <c r="D40" s="37">
        <v>1470</v>
      </c>
      <c r="E40" s="37">
        <v>0</v>
      </c>
      <c r="F40" s="37">
        <v>0</v>
      </c>
      <c r="G40" s="50">
        <f t="shared" si="2"/>
        <v>0</v>
      </c>
      <c r="H40" s="50">
        <f t="shared" si="3"/>
        <v>0</v>
      </c>
    </row>
    <row r="41" spans="1:8" x14ac:dyDescent="0.25">
      <c r="A41" s="7">
        <v>10</v>
      </c>
      <c r="B41" s="9" t="s">
        <v>85</v>
      </c>
      <c r="C41" s="37">
        <v>17500</v>
      </c>
      <c r="D41" s="37">
        <v>17500</v>
      </c>
      <c r="E41" s="37">
        <v>15000</v>
      </c>
      <c r="F41" s="37">
        <v>15000</v>
      </c>
      <c r="G41" s="50">
        <f t="shared" si="2"/>
        <v>85.714285714285708</v>
      </c>
      <c r="H41" s="50">
        <f t="shared" si="3"/>
        <v>85.714285714285708</v>
      </c>
    </row>
    <row r="42" spans="1:8" x14ac:dyDescent="0.25">
      <c r="A42" s="7">
        <v>11</v>
      </c>
      <c r="B42" s="9" t="s">
        <v>86</v>
      </c>
      <c r="C42" s="37">
        <v>370000</v>
      </c>
      <c r="D42" s="37">
        <v>370000</v>
      </c>
      <c r="E42" s="37">
        <v>310000</v>
      </c>
      <c r="F42" s="37">
        <v>310000</v>
      </c>
      <c r="G42" s="50">
        <f t="shared" si="2"/>
        <v>83.78378378378379</v>
      </c>
      <c r="H42" s="50">
        <f t="shared" si="3"/>
        <v>83.78378378378379</v>
      </c>
    </row>
    <row r="43" spans="1:8" x14ac:dyDescent="0.25">
      <c r="A43" s="7">
        <v>12</v>
      </c>
      <c r="B43" s="9" t="s">
        <v>87</v>
      </c>
      <c r="C43" s="37">
        <v>2700000</v>
      </c>
      <c r="D43" s="37">
        <v>2700000</v>
      </c>
      <c r="E43" s="37">
        <v>1500000</v>
      </c>
      <c r="F43" s="37">
        <v>1500000</v>
      </c>
      <c r="G43" s="50">
        <f t="shared" si="2"/>
        <v>55.555555555555557</v>
      </c>
      <c r="H43" s="50">
        <f t="shared" si="3"/>
        <v>55.555555555555557</v>
      </c>
    </row>
    <row r="44" spans="1:8" ht="33" x14ac:dyDescent="0.25">
      <c r="A44" s="7">
        <v>13</v>
      </c>
      <c r="B44" s="9" t="s">
        <v>88</v>
      </c>
      <c r="C44" s="37">
        <v>64580</v>
      </c>
      <c r="D44" s="37">
        <v>64580</v>
      </c>
      <c r="E44" s="37"/>
      <c r="F44" s="37"/>
      <c r="G44" s="50">
        <f t="shared" si="2"/>
        <v>0</v>
      </c>
      <c r="H44" s="50">
        <f t="shared" si="3"/>
        <v>0</v>
      </c>
    </row>
    <row r="45" spans="1:8" x14ac:dyDescent="0.25">
      <c r="A45" s="7">
        <v>14</v>
      </c>
      <c r="B45" s="9" t="s">
        <v>89</v>
      </c>
      <c r="C45" s="37">
        <v>110000</v>
      </c>
      <c r="D45" s="37">
        <v>110000</v>
      </c>
      <c r="E45" s="37">
        <v>105000</v>
      </c>
      <c r="F45" s="37">
        <v>105000</v>
      </c>
      <c r="G45" s="50">
        <f t="shared" si="2"/>
        <v>95.454545454545453</v>
      </c>
      <c r="H45" s="50">
        <f t="shared" si="3"/>
        <v>95.454545454545453</v>
      </c>
    </row>
    <row r="46" spans="1:8" x14ac:dyDescent="0.25">
      <c r="A46" s="7"/>
      <c r="B46" s="9" t="s">
        <v>70</v>
      </c>
      <c r="C46" s="37"/>
      <c r="D46" s="37"/>
      <c r="E46" s="37"/>
      <c r="F46" s="37"/>
      <c r="G46" s="50">
        <f t="shared" si="2"/>
        <v>0</v>
      </c>
      <c r="H46" s="50">
        <f t="shared" si="3"/>
        <v>0</v>
      </c>
    </row>
    <row r="47" spans="1:8" x14ac:dyDescent="0.25">
      <c r="A47" s="7">
        <v>15</v>
      </c>
      <c r="B47" s="9" t="s">
        <v>90</v>
      </c>
      <c r="C47" s="37">
        <v>45000</v>
      </c>
      <c r="D47" s="37">
        <v>39080</v>
      </c>
      <c r="E47" s="37">
        <v>50000</v>
      </c>
      <c r="F47" s="37">
        <v>46430</v>
      </c>
      <c r="G47" s="50">
        <f t="shared" si="2"/>
        <v>111.11111111111111</v>
      </c>
      <c r="H47" s="50">
        <f t="shared" si="3"/>
        <v>118.80757420675538</v>
      </c>
    </row>
    <row r="48" spans="1:8" x14ac:dyDescent="0.25">
      <c r="A48" s="7">
        <v>16</v>
      </c>
      <c r="B48" s="9" t="s">
        <v>91</v>
      </c>
      <c r="C48" s="37">
        <v>275700</v>
      </c>
      <c r="D48" s="37">
        <v>190270</v>
      </c>
      <c r="E48" s="37">
        <v>255000</v>
      </c>
      <c r="F48" s="37">
        <v>138571</v>
      </c>
      <c r="G48" s="50">
        <f t="shared" si="2"/>
        <v>92.491838955386285</v>
      </c>
      <c r="H48" s="50">
        <f t="shared" si="3"/>
        <v>72.828611972460195</v>
      </c>
    </row>
    <row r="49" spans="1:8" ht="33" x14ac:dyDescent="0.25">
      <c r="A49" s="7">
        <v>17</v>
      </c>
      <c r="B49" s="9" t="s">
        <v>92</v>
      </c>
      <c r="C49" s="37">
        <v>63450</v>
      </c>
      <c r="D49" s="37">
        <v>63450</v>
      </c>
      <c r="E49" s="37">
        <v>60000</v>
      </c>
      <c r="F49" s="37">
        <v>60000</v>
      </c>
      <c r="G49" s="50">
        <f t="shared" si="2"/>
        <v>94.562647754137117</v>
      </c>
      <c r="H49" s="50">
        <f t="shared" si="3"/>
        <v>94.562647754137117</v>
      </c>
    </row>
    <row r="50" spans="1:8" ht="66" x14ac:dyDescent="0.25">
      <c r="A50" s="7">
        <v>18</v>
      </c>
      <c r="B50" s="9" t="s">
        <v>93</v>
      </c>
      <c r="C50" s="37">
        <v>33300</v>
      </c>
      <c r="D50" s="37">
        <v>33300</v>
      </c>
      <c r="E50" s="37">
        <v>25000</v>
      </c>
      <c r="F50" s="37">
        <v>25000</v>
      </c>
      <c r="G50" s="50">
        <f t="shared" si="2"/>
        <v>75.075075075075077</v>
      </c>
      <c r="H50" s="50">
        <f t="shared" si="3"/>
        <v>75.075075075075077</v>
      </c>
    </row>
    <row r="51" spans="1:8" s="40" customFormat="1" x14ac:dyDescent="0.25">
      <c r="A51" s="6" t="s">
        <v>11</v>
      </c>
      <c r="B51" s="8" t="s">
        <v>94</v>
      </c>
      <c r="C51" s="39"/>
      <c r="D51" s="39"/>
      <c r="E51" s="39"/>
      <c r="F51" s="39"/>
      <c r="G51" s="49">
        <f t="shared" si="2"/>
        <v>0</v>
      </c>
      <c r="H51" s="49">
        <f t="shared" si="3"/>
        <v>0</v>
      </c>
    </row>
    <row r="52" spans="1:8" s="40" customFormat="1" x14ac:dyDescent="0.25">
      <c r="A52" s="6" t="s">
        <v>15</v>
      </c>
      <c r="B52" s="8" t="s">
        <v>95</v>
      </c>
      <c r="C52" s="39">
        <f>+C53+C54+C55+C56+C57+C58</f>
        <v>630410</v>
      </c>
      <c r="D52" s="39"/>
      <c r="E52" s="39">
        <f>+E53+E54+E55+E56+E57+E58</f>
        <v>640000</v>
      </c>
      <c r="F52" s="39"/>
      <c r="G52" s="49">
        <f t="shared" si="2"/>
        <v>101.521232213956</v>
      </c>
      <c r="H52" s="49">
        <f t="shared" si="3"/>
        <v>0</v>
      </c>
    </row>
    <row r="53" spans="1:8" x14ac:dyDescent="0.25">
      <c r="A53" s="7">
        <v>1</v>
      </c>
      <c r="B53" s="9" t="s">
        <v>96</v>
      </c>
      <c r="C53" s="37">
        <v>412590</v>
      </c>
      <c r="D53" s="37"/>
      <c r="E53" s="37">
        <v>430000</v>
      </c>
      <c r="F53" s="37"/>
      <c r="G53" s="50">
        <f t="shared" si="2"/>
        <v>104.2196854019729</v>
      </c>
      <c r="H53" s="50">
        <f t="shared" si="3"/>
        <v>0</v>
      </c>
    </row>
    <row r="54" spans="1:8" x14ac:dyDescent="0.25">
      <c r="A54" s="7">
        <v>2</v>
      </c>
      <c r="B54" s="9" t="s">
        <v>97</v>
      </c>
      <c r="C54" s="37">
        <v>124550</v>
      </c>
      <c r="D54" s="37"/>
      <c r="E54" s="37">
        <v>115000</v>
      </c>
      <c r="F54" s="37"/>
      <c r="G54" s="50">
        <f t="shared" si="2"/>
        <v>92.332396627860291</v>
      </c>
      <c r="H54" s="50">
        <f t="shared" si="3"/>
        <v>0</v>
      </c>
    </row>
    <row r="55" spans="1:8" x14ac:dyDescent="0.25">
      <c r="A55" s="7">
        <v>3</v>
      </c>
      <c r="B55" s="9" t="s">
        <v>98</v>
      </c>
      <c r="C55" s="37">
        <v>65490</v>
      </c>
      <c r="D55" s="37"/>
      <c r="E55" s="37">
        <v>95000</v>
      </c>
      <c r="F55" s="37"/>
      <c r="G55" s="50">
        <f t="shared" si="2"/>
        <v>145.06031455183998</v>
      </c>
      <c r="H55" s="50">
        <f t="shared" si="3"/>
        <v>0</v>
      </c>
    </row>
    <row r="56" spans="1:8" ht="33" x14ac:dyDescent="0.25">
      <c r="A56" s="7">
        <v>4</v>
      </c>
      <c r="B56" s="9" t="s">
        <v>99</v>
      </c>
      <c r="C56" s="37"/>
      <c r="D56" s="37"/>
      <c r="E56" s="37"/>
      <c r="F56" s="37"/>
      <c r="G56" s="50">
        <f t="shared" si="2"/>
        <v>0</v>
      </c>
      <c r="H56" s="50">
        <f t="shared" si="3"/>
        <v>0</v>
      </c>
    </row>
    <row r="57" spans="1:8" ht="33" x14ac:dyDescent="0.25">
      <c r="A57" s="7">
        <v>5</v>
      </c>
      <c r="B57" s="9" t="s">
        <v>100</v>
      </c>
      <c r="C57" s="37"/>
      <c r="D57" s="37"/>
      <c r="E57" s="37"/>
      <c r="F57" s="37"/>
      <c r="G57" s="50">
        <f t="shared" si="2"/>
        <v>0</v>
      </c>
      <c r="H57" s="50">
        <f t="shared" si="3"/>
        <v>0</v>
      </c>
    </row>
    <row r="58" spans="1:8" x14ac:dyDescent="0.25">
      <c r="A58" s="7">
        <v>6</v>
      </c>
      <c r="B58" s="9" t="s">
        <v>101</v>
      </c>
      <c r="C58" s="37">
        <v>27780</v>
      </c>
      <c r="D58" s="37"/>
      <c r="E58" s="37"/>
      <c r="F58" s="37"/>
      <c r="G58" s="50">
        <f t="shared" si="2"/>
        <v>0</v>
      </c>
      <c r="H58" s="50">
        <f t="shared" si="3"/>
        <v>0</v>
      </c>
    </row>
    <row r="59" spans="1:8" s="40" customFormat="1" x14ac:dyDescent="0.25">
      <c r="A59" s="6" t="s">
        <v>17</v>
      </c>
      <c r="B59" s="8" t="s">
        <v>102</v>
      </c>
      <c r="C59" s="39"/>
      <c r="D59" s="39"/>
      <c r="E59" s="39"/>
      <c r="F59" s="39"/>
      <c r="G59" s="49">
        <f t="shared" si="2"/>
        <v>0</v>
      </c>
      <c r="H59" s="49">
        <f t="shared" si="3"/>
        <v>0</v>
      </c>
    </row>
  </sheetData>
  <mergeCells count="7">
    <mergeCell ref="A3:H3"/>
    <mergeCell ref="A4:H4"/>
    <mergeCell ref="A6:A7"/>
    <mergeCell ref="B6:B7"/>
    <mergeCell ref="C6:D6"/>
    <mergeCell ref="E6:F6"/>
    <mergeCell ref="G6:H6"/>
  </mergeCells>
  <pageMargins left="0.51181102362204722" right="0.15748031496062992" top="0.39370078740157483" bottom="0.31496062992125984" header="0.31496062992125984" footer="0.15748031496062992"/>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workbookViewId="0">
      <selection activeCell="B85" sqref="A1:E85"/>
    </sheetView>
  </sheetViews>
  <sheetFormatPr defaultRowHeight="16.5" x14ac:dyDescent="0.25"/>
  <cols>
    <col min="1" max="1" width="5.125" style="4" customWidth="1"/>
    <col min="2" max="2" width="45.125" style="4" customWidth="1"/>
    <col min="3" max="5" width="13.75" style="4" customWidth="1"/>
    <col min="6" max="7" width="9" style="4"/>
    <col min="8" max="8" width="10" style="4" bestFit="1" customWidth="1"/>
    <col min="9" max="16384" width="9" style="4"/>
  </cols>
  <sheetData>
    <row r="1" spans="1:5" x14ac:dyDescent="0.25">
      <c r="A1" s="1" t="s">
        <v>183</v>
      </c>
      <c r="C1" s="2"/>
      <c r="D1" s="2"/>
      <c r="E1" s="3" t="s">
        <v>103</v>
      </c>
    </row>
    <row r="2" spans="1:5" x14ac:dyDescent="0.25">
      <c r="A2" s="14"/>
    </row>
    <row r="3" spans="1:5" x14ac:dyDescent="0.25">
      <c r="A3" s="90" t="s">
        <v>222</v>
      </c>
      <c r="B3" s="90"/>
      <c r="C3" s="90"/>
      <c r="D3" s="90"/>
      <c r="E3" s="90"/>
    </row>
    <row r="4" spans="1:5" x14ac:dyDescent="0.25">
      <c r="A4" s="90" t="s">
        <v>223</v>
      </c>
      <c r="B4" s="90"/>
      <c r="C4" s="90"/>
      <c r="D4" s="90"/>
      <c r="E4" s="90"/>
    </row>
    <row r="5" spans="1:5" x14ac:dyDescent="0.25">
      <c r="A5" s="93" t="s">
        <v>182</v>
      </c>
      <c r="B5" s="93"/>
      <c r="C5" s="93"/>
      <c r="D5" s="93"/>
      <c r="E5" s="93"/>
    </row>
    <row r="6" spans="1:5" x14ac:dyDescent="0.25">
      <c r="E6" s="5" t="s">
        <v>1</v>
      </c>
    </row>
    <row r="7" spans="1:5" x14ac:dyDescent="0.25">
      <c r="A7" s="95" t="s">
        <v>2</v>
      </c>
      <c r="B7" s="95" t="s">
        <v>3</v>
      </c>
      <c r="C7" s="95" t="s">
        <v>104</v>
      </c>
      <c r="D7" s="95" t="s">
        <v>196</v>
      </c>
      <c r="E7" s="95"/>
    </row>
    <row r="8" spans="1:5" ht="49.5" x14ac:dyDescent="0.25">
      <c r="A8" s="95"/>
      <c r="B8" s="95"/>
      <c r="C8" s="95"/>
      <c r="D8" s="6" t="s">
        <v>179</v>
      </c>
      <c r="E8" s="6" t="s">
        <v>195</v>
      </c>
    </row>
    <row r="9" spans="1:5" x14ac:dyDescent="0.25">
      <c r="A9" s="7" t="s">
        <v>4</v>
      </c>
      <c r="B9" s="7" t="s">
        <v>5</v>
      </c>
      <c r="C9" s="7" t="s">
        <v>105</v>
      </c>
      <c r="D9" s="7">
        <v>2</v>
      </c>
      <c r="E9" s="7">
        <v>3</v>
      </c>
    </row>
    <row r="10" spans="1:5" x14ac:dyDescent="0.25">
      <c r="A10" s="6"/>
      <c r="B10" s="8" t="s">
        <v>106</v>
      </c>
      <c r="C10" s="41">
        <f>+C11+C30+C85</f>
        <v>11600780</v>
      </c>
      <c r="D10" s="41">
        <f>+D11+D30+D85</f>
        <v>6248238</v>
      </c>
      <c r="E10" s="41">
        <f>+E11+E30+E85</f>
        <v>5352542</v>
      </c>
    </row>
    <row r="11" spans="1:5" x14ac:dyDescent="0.25">
      <c r="A11" s="6" t="s">
        <v>4</v>
      </c>
      <c r="B11" s="8" t="s">
        <v>107</v>
      </c>
      <c r="C11" s="42">
        <f>+C12+C22+C26+C27+C28+C29</f>
        <v>8944336</v>
      </c>
      <c r="D11" s="42">
        <f t="shared" ref="D11:E11" si="0">+D12+D22+D26+D27+D28+D29</f>
        <v>4228530</v>
      </c>
      <c r="E11" s="42">
        <f t="shared" si="0"/>
        <v>4715806</v>
      </c>
    </row>
    <row r="12" spans="1:5" x14ac:dyDescent="0.25">
      <c r="A12" s="6" t="s">
        <v>7</v>
      </c>
      <c r="B12" s="8" t="s">
        <v>24</v>
      </c>
      <c r="C12" s="41">
        <f>+C13+C20+C21</f>
        <v>2264320</v>
      </c>
      <c r="D12" s="41">
        <f t="shared" ref="D12:E12" si="1">+D13+D20+D21</f>
        <v>1410570</v>
      </c>
      <c r="E12" s="41">
        <f t="shared" si="1"/>
        <v>853750</v>
      </c>
    </row>
    <row r="13" spans="1:5" x14ac:dyDescent="0.25">
      <c r="A13" s="7">
        <v>1</v>
      </c>
      <c r="B13" s="9" t="s">
        <v>108</v>
      </c>
      <c r="C13" s="42">
        <f>+D13+E13</f>
        <v>2264320</v>
      </c>
      <c r="D13" s="42">
        <v>1410570</v>
      </c>
      <c r="E13" s="42">
        <v>853750</v>
      </c>
    </row>
    <row r="14" spans="1:5" x14ac:dyDescent="0.25">
      <c r="A14" s="7"/>
      <c r="B14" s="9" t="s">
        <v>109</v>
      </c>
      <c r="C14" s="42">
        <f t="shared" ref="C14:C21" si="2">+D14+E14</f>
        <v>0</v>
      </c>
      <c r="D14" s="42"/>
      <c r="E14" s="42"/>
    </row>
    <row r="15" spans="1:5" s="48" customFormat="1" x14ac:dyDescent="0.25">
      <c r="A15" s="15" t="s">
        <v>51</v>
      </c>
      <c r="B15" s="16" t="s">
        <v>110</v>
      </c>
      <c r="C15" s="54">
        <f t="shared" si="2"/>
        <v>0</v>
      </c>
      <c r="D15" s="54"/>
      <c r="E15" s="54"/>
    </row>
    <row r="16" spans="1:5" s="48" customFormat="1" x14ac:dyDescent="0.25">
      <c r="A16" s="15" t="s">
        <v>51</v>
      </c>
      <c r="B16" s="16" t="s">
        <v>111</v>
      </c>
      <c r="C16" s="54">
        <f t="shared" si="2"/>
        <v>0</v>
      </c>
      <c r="D16" s="54"/>
      <c r="E16" s="54"/>
    </row>
    <row r="17" spans="1:9" x14ac:dyDescent="0.25">
      <c r="A17" s="7"/>
      <c r="B17" s="9" t="s">
        <v>112</v>
      </c>
      <c r="C17" s="42">
        <f t="shared" si="2"/>
        <v>0</v>
      </c>
      <c r="D17" s="42"/>
      <c r="E17" s="42"/>
    </row>
    <row r="18" spans="1:9" s="48" customFormat="1" x14ac:dyDescent="0.25">
      <c r="A18" s="15" t="s">
        <v>51</v>
      </c>
      <c r="B18" s="16" t="s">
        <v>113</v>
      </c>
      <c r="C18" s="54">
        <f t="shared" si="2"/>
        <v>1402600</v>
      </c>
      <c r="D18" s="54">
        <v>702600</v>
      </c>
      <c r="E18" s="54">
        <v>700000</v>
      </c>
    </row>
    <row r="19" spans="1:9" s="48" customFormat="1" x14ac:dyDescent="0.25">
      <c r="A19" s="15" t="s">
        <v>51</v>
      </c>
      <c r="B19" s="16" t="s">
        <v>114</v>
      </c>
      <c r="C19" s="54">
        <f t="shared" si="2"/>
        <v>105000</v>
      </c>
      <c r="D19" s="54">
        <v>105000</v>
      </c>
      <c r="E19" s="54"/>
    </row>
    <row r="20" spans="1:9" ht="66" x14ac:dyDescent="0.25">
      <c r="A20" s="7">
        <v>2</v>
      </c>
      <c r="B20" s="9" t="s">
        <v>115</v>
      </c>
      <c r="C20" s="42">
        <f t="shared" si="2"/>
        <v>0</v>
      </c>
      <c r="D20" s="42"/>
      <c r="E20" s="42"/>
    </row>
    <row r="21" spans="1:9" x14ac:dyDescent="0.25">
      <c r="A21" s="7">
        <v>3</v>
      </c>
      <c r="B21" s="9" t="s">
        <v>116</v>
      </c>
      <c r="C21" s="42">
        <f t="shared" si="2"/>
        <v>0</v>
      </c>
      <c r="D21" s="42"/>
      <c r="E21" s="42"/>
    </row>
    <row r="22" spans="1:9" s="40" customFormat="1" x14ac:dyDescent="0.25">
      <c r="A22" s="6" t="s">
        <v>11</v>
      </c>
      <c r="B22" s="8" t="s">
        <v>25</v>
      </c>
      <c r="C22" s="41">
        <f>+D22+E22</f>
        <v>6488250</v>
      </c>
      <c r="D22" s="41">
        <v>2721975</v>
      </c>
      <c r="E22" s="41">
        <v>3766275</v>
      </c>
      <c r="H22" s="46"/>
      <c r="I22" s="46"/>
    </row>
    <row r="23" spans="1:9" x14ac:dyDescent="0.25">
      <c r="A23" s="7"/>
      <c r="B23" s="16" t="s">
        <v>117</v>
      </c>
      <c r="C23" s="42"/>
      <c r="D23" s="42"/>
      <c r="E23" s="42"/>
      <c r="H23" s="46"/>
    </row>
    <row r="24" spans="1:9" s="48" customFormat="1" x14ac:dyDescent="0.25">
      <c r="A24" s="15">
        <v>1</v>
      </c>
      <c r="B24" s="16" t="s">
        <v>110</v>
      </c>
      <c r="C24" s="54">
        <f t="shared" ref="C24:C29" si="3">+D24+E24</f>
        <v>3066727</v>
      </c>
      <c r="D24" s="54">
        <v>576055</v>
      </c>
      <c r="E24" s="54">
        <v>2490672</v>
      </c>
      <c r="H24" s="46"/>
    </row>
    <row r="25" spans="1:9" s="48" customFormat="1" x14ac:dyDescent="0.25">
      <c r="A25" s="15">
        <v>2</v>
      </c>
      <c r="B25" s="16" t="s">
        <v>111</v>
      </c>
      <c r="C25" s="54">
        <f t="shared" si="3"/>
        <v>55963</v>
      </c>
      <c r="D25" s="54">
        <v>52923</v>
      </c>
      <c r="E25" s="54">
        <v>3040</v>
      </c>
      <c r="H25" s="46"/>
    </row>
    <row r="26" spans="1:9" s="40" customFormat="1" ht="33" x14ac:dyDescent="0.25">
      <c r="A26" s="6" t="s">
        <v>15</v>
      </c>
      <c r="B26" s="8" t="s">
        <v>26</v>
      </c>
      <c r="C26" s="41">
        <f t="shared" si="3"/>
        <v>3800</v>
      </c>
      <c r="D26" s="41">
        <v>3800</v>
      </c>
      <c r="E26" s="41"/>
      <c r="H26" s="46"/>
    </row>
    <row r="27" spans="1:9" s="40" customFormat="1" x14ac:dyDescent="0.25">
      <c r="A27" s="6" t="s">
        <v>17</v>
      </c>
      <c r="B27" s="8" t="s">
        <v>27</v>
      </c>
      <c r="C27" s="41">
        <f t="shared" si="3"/>
        <v>1360</v>
      </c>
      <c r="D27" s="41">
        <v>1360</v>
      </c>
      <c r="E27" s="41"/>
      <c r="H27" s="46"/>
    </row>
    <row r="28" spans="1:9" s="40" customFormat="1" x14ac:dyDescent="0.25">
      <c r="A28" s="6" t="s">
        <v>19</v>
      </c>
      <c r="B28" s="8" t="s">
        <v>118</v>
      </c>
      <c r="C28" s="41">
        <f t="shared" si="3"/>
        <v>186606</v>
      </c>
      <c r="D28" s="41">
        <v>90825</v>
      </c>
      <c r="E28" s="41">
        <v>95781</v>
      </c>
      <c r="H28" s="46"/>
    </row>
    <row r="29" spans="1:9" s="40" customFormat="1" x14ac:dyDescent="0.25">
      <c r="A29" s="6" t="s">
        <v>119</v>
      </c>
      <c r="B29" s="8" t="s">
        <v>29</v>
      </c>
      <c r="C29" s="41">
        <f t="shared" si="3"/>
        <v>0</v>
      </c>
      <c r="D29" s="41"/>
      <c r="E29" s="41"/>
      <c r="H29" s="46"/>
    </row>
    <row r="30" spans="1:9" s="40" customFormat="1" x14ac:dyDescent="0.25">
      <c r="A30" s="6" t="s">
        <v>5</v>
      </c>
      <c r="B30" s="8" t="s">
        <v>120</v>
      </c>
      <c r="C30" s="41">
        <f>+C31+C34</f>
        <v>2656444</v>
      </c>
      <c r="D30" s="41">
        <f t="shared" ref="D30:E30" si="4">+D31+D34</f>
        <v>2019708</v>
      </c>
      <c r="E30" s="41">
        <f t="shared" si="4"/>
        <v>636736</v>
      </c>
      <c r="H30" s="46"/>
    </row>
    <row r="31" spans="1:9" s="40" customFormat="1" x14ac:dyDescent="0.25">
      <c r="A31" s="6" t="s">
        <v>7</v>
      </c>
      <c r="B31" s="8" t="s">
        <v>31</v>
      </c>
      <c r="C31" s="41">
        <f>+C32+C33</f>
        <v>471267</v>
      </c>
      <c r="D31" s="41">
        <f t="shared" ref="D31:E31" si="5">+D32+D33</f>
        <v>471267</v>
      </c>
      <c r="E31" s="41">
        <f t="shared" si="5"/>
        <v>0</v>
      </c>
      <c r="H31" s="46"/>
    </row>
    <row r="32" spans="1:9" x14ac:dyDescent="0.25">
      <c r="A32" s="7"/>
      <c r="B32" s="9" t="s">
        <v>224</v>
      </c>
      <c r="C32" s="42">
        <f>+D32+E32</f>
        <v>276267</v>
      </c>
      <c r="D32" s="42">
        <v>276267</v>
      </c>
      <c r="E32" s="42"/>
      <c r="H32" s="46"/>
    </row>
    <row r="33" spans="1:8" x14ac:dyDescent="0.25">
      <c r="A33" s="7"/>
      <c r="B33" s="9" t="s">
        <v>225</v>
      </c>
      <c r="C33" s="42">
        <f>+D33+E33</f>
        <v>195000</v>
      </c>
      <c r="D33" s="42">
        <v>195000</v>
      </c>
      <c r="E33" s="42"/>
      <c r="H33" s="46"/>
    </row>
    <row r="34" spans="1:8" s="40" customFormat="1" x14ac:dyDescent="0.25">
      <c r="A34" s="6" t="s">
        <v>11</v>
      </c>
      <c r="B34" s="8" t="s">
        <v>32</v>
      </c>
      <c r="C34" s="41">
        <f>+C35+C41</f>
        <v>2185177</v>
      </c>
      <c r="D34" s="41">
        <f t="shared" ref="D34:E34" si="6">+D35+D41</f>
        <v>1548441</v>
      </c>
      <c r="E34" s="41">
        <f t="shared" si="6"/>
        <v>636736</v>
      </c>
      <c r="H34" s="46"/>
    </row>
    <row r="35" spans="1:8" ht="33" x14ac:dyDescent="0.25">
      <c r="A35" s="7">
        <v>1</v>
      </c>
      <c r="B35" s="9" t="s">
        <v>161</v>
      </c>
      <c r="C35" s="42">
        <f>+C36+C38</f>
        <v>622461</v>
      </c>
      <c r="D35" s="42">
        <f>+D36+D38</f>
        <v>622461</v>
      </c>
      <c r="E35" s="42">
        <f>+E36+E38</f>
        <v>0</v>
      </c>
      <c r="H35" s="46"/>
    </row>
    <row r="36" spans="1:8" x14ac:dyDescent="0.25">
      <c r="A36" s="7" t="s">
        <v>180</v>
      </c>
      <c r="B36" s="9" t="s">
        <v>226</v>
      </c>
      <c r="C36" s="42">
        <v>188091</v>
      </c>
      <c r="D36" s="42">
        <v>188091</v>
      </c>
      <c r="E36" s="42"/>
      <c r="H36" s="46"/>
    </row>
    <row r="37" spans="1:8" s="48" customFormat="1" ht="33" x14ac:dyDescent="0.25">
      <c r="A37" s="15"/>
      <c r="B37" s="16" t="s">
        <v>245</v>
      </c>
      <c r="C37" s="54">
        <v>113325</v>
      </c>
      <c r="D37" s="54">
        <v>113325</v>
      </c>
      <c r="E37" s="54"/>
      <c r="H37" s="46"/>
    </row>
    <row r="38" spans="1:8" x14ac:dyDescent="0.25">
      <c r="A38" s="7" t="s">
        <v>181</v>
      </c>
      <c r="B38" s="9" t="s">
        <v>227</v>
      </c>
      <c r="C38" s="42">
        <f>+C39+C40</f>
        <v>434370</v>
      </c>
      <c r="D38" s="42">
        <f>+D39+D40</f>
        <v>434370</v>
      </c>
      <c r="E38" s="42">
        <f>+E39+E40</f>
        <v>0</v>
      </c>
      <c r="H38" s="46"/>
    </row>
    <row r="39" spans="1:8" s="48" customFormat="1" x14ac:dyDescent="0.25">
      <c r="A39" s="15"/>
      <c r="B39" s="16" t="s">
        <v>246</v>
      </c>
      <c r="C39" s="54">
        <v>349370</v>
      </c>
      <c r="D39" s="54">
        <v>349370</v>
      </c>
      <c r="E39" s="54"/>
      <c r="H39" s="46"/>
    </row>
    <row r="40" spans="1:8" s="48" customFormat="1" x14ac:dyDescent="0.25">
      <c r="A40" s="15"/>
      <c r="B40" s="16" t="s">
        <v>247</v>
      </c>
      <c r="C40" s="54">
        <v>85000</v>
      </c>
      <c r="D40" s="54">
        <v>85000</v>
      </c>
      <c r="E40" s="54"/>
      <c r="H40" s="46"/>
    </row>
    <row r="41" spans="1:8" ht="33" x14ac:dyDescent="0.25">
      <c r="A41" s="7">
        <v>2</v>
      </c>
      <c r="B41" s="9" t="s">
        <v>228</v>
      </c>
      <c r="C41" s="42">
        <f>+C42+C43</f>
        <v>1562716</v>
      </c>
      <c r="D41" s="42">
        <f>+D42+D43</f>
        <v>925980</v>
      </c>
      <c r="E41" s="42">
        <f>+E42+E43</f>
        <v>636736</v>
      </c>
      <c r="H41" s="46"/>
    </row>
    <row r="42" spans="1:8" x14ac:dyDescent="0.25">
      <c r="A42" s="7" t="s">
        <v>180</v>
      </c>
      <c r="B42" s="9" t="s">
        <v>229</v>
      </c>
      <c r="C42" s="42">
        <v>10644</v>
      </c>
      <c r="D42" s="42">
        <v>10644</v>
      </c>
      <c r="E42" s="42"/>
      <c r="H42" s="46"/>
    </row>
    <row r="43" spans="1:8" x14ac:dyDescent="0.25">
      <c r="A43" s="7" t="s">
        <v>181</v>
      </c>
      <c r="B43" s="9" t="s">
        <v>244</v>
      </c>
      <c r="C43" s="42">
        <f>+SUM(C44:C84)</f>
        <v>1552072</v>
      </c>
      <c r="D43" s="42">
        <f>+SUM(D44:D84)</f>
        <v>915336</v>
      </c>
      <c r="E43" s="42">
        <f>+SUM(E44:E84)</f>
        <v>636736</v>
      </c>
      <c r="H43" s="46"/>
    </row>
    <row r="44" spans="1:8" s="48" customFormat="1" x14ac:dyDescent="0.25">
      <c r="A44" s="15"/>
      <c r="B44" s="16" t="s">
        <v>230</v>
      </c>
      <c r="C44" s="54">
        <f t="shared" ref="C44:C65" si="7">+D44+E44</f>
        <v>50800</v>
      </c>
      <c r="D44" s="54">
        <v>50800</v>
      </c>
      <c r="E44" s="54"/>
      <c r="H44" s="46"/>
    </row>
    <row r="45" spans="1:8" s="48" customFormat="1" ht="33" x14ac:dyDescent="0.25">
      <c r="A45" s="15"/>
      <c r="B45" s="16" t="s">
        <v>231</v>
      </c>
      <c r="C45" s="54">
        <f t="shared" si="7"/>
        <v>6708</v>
      </c>
      <c r="D45" s="54">
        <v>6708</v>
      </c>
      <c r="E45" s="54"/>
      <c r="H45" s="46"/>
    </row>
    <row r="46" spans="1:8" s="48" customFormat="1" ht="66" x14ac:dyDescent="0.25">
      <c r="A46" s="15"/>
      <c r="B46" s="16" t="s">
        <v>232</v>
      </c>
      <c r="C46" s="54">
        <f t="shared" si="7"/>
        <v>4178</v>
      </c>
      <c r="D46" s="54">
        <v>4178</v>
      </c>
      <c r="E46" s="54"/>
      <c r="H46" s="46"/>
    </row>
    <row r="47" spans="1:8" s="48" customFormat="1" ht="82.5" x14ac:dyDescent="0.25">
      <c r="A47" s="15"/>
      <c r="B47" s="16" t="s">
        <v>233</v>
      </c>
      <c r="C47" s="54">
        <f t="shared" si="7"/>
        <v>6964</v>
      </c>
      <c r="D47" s="54">
        <v>6964</v>
      </c>
      <c r="E47" s="54"/>
      <c r="H47" s="46"/>
    </row>
    <row r="48" spans="1:8" s="48" customFormat="1" x14ac:dyDescent="0.25">
      <c r="A48" s="15"/>
      <c r="B48" s="16" t="s">
        <v>234</v>
      </c>
      <c r="C48" s="54">
        <f t="shared" si="7"/>
        <v>800</v>
      </c>
      <c r="D48" s="54">
        <v>800</v>
      </c>
      <c r="E48" s="54"/>
      <c r="H48" s="46"/>
    </row>
    <row r="49" spans="1:8" s="48" customFormat="1" x14ac:dyDescent="0.25">
      <c r="A49" s="15"/>
      <c r="B49" s="16" t="s">
        <v>235</v>
      </c>
      <c r="C49" s="54">
        <f t="shared" si="7"/>
        <v>443</v>
      </c>
      <c r="D49" s="54">
        <v>443</v>
      </c>
      <c r="E49" s="54"/>
      <c r="H49" s="46"/>
    </row>
    <row r="50" spans="1:8" s="48" customFormat="1" ht="33" x14ac:dyDescent="0.25">
      <c r="A50" s="15"/>
      <c r="B50" s="16" t="s">
        <v>236</v>
      </c>
      <c r="C50" s="54">
        <f t="shared" si="7"/>
        <v>280</v>
      </c>
      <c r="D50" s="54">
        <v>280</v>
      </c>
      <c r="E50" s="54"/>
      <c r="H50" s="46"/>
    </row>
    <row r="51" spans="1:8" s="48" customFormat="1" x14ac:dyDescent="0.25">
      <c r="A51" s="15"/>
      <c r="B51" s="16" t="s">
        <v>238</v>
      </c>
      <c r="C51" s="54">
        <f t="shared" si="7"/>
        <v>20916</v>
      </c>
      <c r="D51" s="54">
        <v>20916</v>
      </c>
      <c r="E51" s="54"/>
      <c r="H51" s="46"/>
    </row>
    <row r="52" spans="1:8" s="48" customFormat="1" ht="33" x14ac:dyDescent="0.25">
      <c r="A52" s="15"/>
      <c r="B52" s="16" t="s">
        <v>239</v>
      </c>
      <c r="C52" s="54">
        <f t="shared" si="7"/>
        <v>521</v>
      </c>
      <c r="D52" s="54">
        <v>521</v>
      </c>
      <c r="E52" s="54"/>
      <c r="H52" s="46"/>
    </row>
    <row r="53" spans="1:8" s="48" customFormat="1" ht="33" x14ac:dyDescent="0.25">
      <c r="A53" s="15"/>
      <c r="B53" s="16" t="s">
        <v>240</v>
      </c>
      <c r="C53" s="54">
        <f t="shared" si="7"/>
        <v>721472</v>
      </c>
      <c r="D53" s="54">
        <v>721472</v>
      </c>
      <c r="E53" s="54"/>
      <c r="H53" s="46"/>
    </row>
    <row r="54" spans="1:8" s="48" customFormat="1" ht="49.5" x14ac:dyDescent="0.25">
      <c r="A54" s="15"/>
      <c r="B54" s="16" t="s">
        <v>241</v>
      </c>
      <c r="C54" s="54">
        <f t="shared" si="7"/>
        <v>3988</v>
      </c>
      <c r="D54" s="54">
        <v>3988</v>
      </c>
      <c r="E54" s="54"/>
      <c r="H54" s="46"/>
    </row>
    <row r="55" spans="1:8" s="48" customFormat="1" ht="82.5" x14ac:dyDescent="0.25">
      <c r="A55" s="15"/>
      <c r="B55" s="16" t="s">
        <v>243</v>
      </c>
      <c r="C55" s="54">
        <f t="shared" si="7"/>
        <v>593</v>
      </c>
      <c r="D55" s="54">
        <v>593</v>
      </c>
      <c r="E55" s="54"/>
      <c r="H55" s="46"/>
    </row>
    <row r="56" spans="1:8" s="48" customFormat="1" ht="33" x14ac:dyDescent="0.25">
      <c r="A56" s="15"/>
      <c r="B56" s="16" t="s">
        <v>266</v>
      </c>
      <c r="C56" s="54">
        <f t="shared" si="7"/>
        <v>33520</v>
      </c>
      <c r="D56" s="54">
        <v>33520</v>
      </c>
      <c r="E56" s="54"/>
      <c r="H56" s="46"/>
    </row>
    <row r="57" spans="1:8" s="48" customFormat="1" ht="33" x14ac:dyDescent="0.25">
      <c r="A57" s="15"/>
      <c r="B57" s="16" t="s">
        <v>265</v>
      </c>
      <c r="C57" s="54">
        <f t="shared" si="7"/>
        <v>11060</v>
      </c>
      <c r="D57" s="54">
        <v>11060</v>
      </c>
      <c r="E57" s="54"/>
      <c r="H57" s="46"/>
    </row>
    <row r="58" spans="1:8" s="48" customFormat="1" ht="33" x14ac:dyDescent="0.25">
      <c r="A58" s="15"/>
      <c r="B58" s="16" t="s">
        <v>267</v>
      </c>
      <c r="C58" s="54">
        <f t="shared" si="7"/>
        <v>3000</v>
      </c>
      <c r="D58" s="54">
        <v>3000</v>
      </c>
      <c r="E58" s="54"/>
      <c r="H58" s="46"/>
    </row>
    <row r="59" spans="1:8" s="48" customFormat="1" x14ac:dyDescent="0.25">
      <c r="A59" s="15"/>
      <c r="B59" s="16" t="s">
        <v>268</v>
      </c>
      <c r="C59" s="54">
        <f t="shared" si="7"/>
        <v>14641</v>
      </c>
      <c r="D59" s="54">
        <v>14641</v>
      </c>
      <c r="E59" s="54"/>
      <c r="H59" s="46"/>
    </row>
    <row r="60" spans="1:8" s="48" customFormat="1" x14ac:dyDescent="0.25">
      <c r="A60" s="15"/>
      <c r="B60" s="16" t="s">
        <v>269</v>
      </c>
      <c r="C60" s="54">
        <f t="shared" si="7"/>
        <v>8290</v>
      </c>
      <c r="D60" s="54">
        <v>8290</v>
      </c>
      <c r="E60" s="54"/>
      <c r="H60" s="46"/>
    </row>
    <row r="61" spans="1:8" s="48" customFormat="1" ht="33" x14ac:dyDescent="0.25">
      <c r="A61" s="15"/>
      <c r="B61" s="16" t="s">
        <v>270</v>
      </c>
      <c r="C61" s="54">
        <f t="shared" si="7"/>
        <v>1870</v>
      </c>
      <c r="D61" s="54">
        <v>1870</v>
      </c>
      <c r="E61" s="54"/>
      <c r="H61" s="46"/>
    </row>
    <row r="62" spans="1:8" s="48" customFormat="1" x14ac:dyDescent="0.25">
      <c r="A62" s="15"/>
      <c r="B62" s="16" t="s">
        <v>271</v>
      </c>
      <c r="C62" s="54">
        <f t="shared" si="7"/>
        <v>16800</v>
      </c>
      <c r="D62" s="54">
        <v>16800</v>
      </c>
      <c r="E62" s="54"/>
      <c r="H62" s="46"/>
    </row>
    <row r="63" spans="1:8" s="48" customFormat="1" x14ac:dyDescent="0.25">
      <c r="A63" s="15"/>
      <c r="B63" s="16" t="s">
        <v>272</v>
      </c>
      <c r="C63" s="54">
        <f t="shared" si="7"/>
        <v>948</v>
      </c>
      <c r="D63" s="54">
        <v>948</v>
      </c>
      <c r="E63" s="54"/>
      <c r="H63" s="46"/>
    </row>
    <row r="64" spans="1:8" s="48" customFormat="1" x14ac:dyDescent="0.25">
      <c r="A64" s="15"/>
      <c r="B64" s="16" t="s">
        <v>273</v>
      </c>
      <c r="C64" s="54">
        <f t="shared" si="7"/>
        <v>400</v>
      </c>
      <c r="D64" s="54">
        <v>400</v>
      </c>
      <c r="E64" s="54"/>
      <c r="H64" s="46"/>
    </row>
    <row r="65" spans="1:8" s="48" customFormat="1" ht="33" x14ac:dyDescent="0.25">
      <c r="A65" s="55"/>
      <c r="B65" s="16" t="s">
        <v>274</v>
      </c>
      <c r="C65" s="54">
        <f t="shared" si="7"/>
        <v>1000</v>
      </c>
      <c r="D65" s="54">
        <v>1000</v>
      </c>
      <c r="E65" s="54"/>
      <c r="H65" s="46"/>
    </row>
    <row r="66" spans="1:8" s="61" customFormat="1" ht="33" x14ac:dyDescent="0.25">
      <c r="A66" s="58"/>
      <c r="B66" s="59" t="s">
        <v>242</v>
      </c>
      <c r="C66" s="60">
        <f>+D66+E66</f>
        <v>76314</v>
      </c>
      <c r="D66" s="60">
        <v>6144</v>
      </c>
      <c r="E66" s="60">
        <v>70170</v>
      </c>
      <c r="H66" s="62"/>
    </row>
    <row r="67" spans="1:8" s="61" customFormat="1" ht="33" x14ac:dyDescent="0.25">
      <c r="A67" s="58"/>
      <c r="B67" s="59" t="s">
        <v>237</v>
      </c>
      <c r="C67" s="60">
        <f>+D67+E67</f>
        <v>315320</v>
      </c>
      <c r="D67" s="60"/>
      <c r="E67" s="60">
        <v>315320</v>
      </c>
      <c r="H67" s="62"/>
    </row>
    <row r="68" spans="1:8" s="61" customFormat="1" x14ac:dyDescent="0.25">
      <c r="A68" s="58"/>
      <c r="B68" s="59" t="s">
        <v>248</v>
      </c>
      <c r="C68" s="60">
        <f>+D68+E68</f>
        <v>46610</v>
      </c>
      <c r="D68" s="60"/>
      <c r="E68" s="60">
        <v>46610</v>
      </c>
      <c r="H68" s="62"/>
    </row>
    <row r="69" spans="1:8" s="61" customFormat="1" ht="33" x14ac:dyDescent="0.25">
      <c r="A69" s="58"/>
      <c r="B69" s="59" t="s">
        <v>249</v>
      </c>
      <c r="C69" s="60">
        <f>+D69+E69</f>
        <v>519</v>
      </c>
      <c r="D69" s="60"/>
      <c r="E69" s="60">
        <v>519</v>
      </c>
      <c r="H69" s="62"/>
    </row>
    <row r="70" spans="1:8" s="61" customFormat="1" x14ac:dyDescent="0.25">
      <c r="A70" s="58"/>
      <c r="B70" s="59" t="s">
        <v>250</v>
      </c>
      <c r="C70" s="60">
        <f>+D70+E70</f>
        <v>1500</v>
      </c>
      <c r="D70" s="60"/>
      <c r="E70" s="60">
        <v>1500</v>
      </c>
      <c r="H70" s="62"/>
    </row>
    <row r="71" spans="1:8" s="61" customFormat="1" x14ac:dyDescent="0.25">
      <c r="A71" s="58"/>
      <c r="B71" s="59" t="s">
        <v>251</v>
      </c>
      <c r="C71" s="60">
        <f t="shared" ref="C71:C84" si="8">+D71+E71</f>
        <v>5000</v>
      </c>
      <c r="D71" s="60"/>
      <c r="E71" s="60">
        <v>5000</v>
      </c>
      <c r="H71" s="62"/>
    </row>
    <row r="72" spans="1:8" s="61" customFormat="1" ht="33" x14ac:dyDescent="0.25">
      <c r="A72" s="58"/>
      <c r="B72" s="59" t="s">
        <v>252</v>
      </c>
      <c r="C72" s="60">
        <f t="shared" si="8"/>
        <v>876</v>
      </c>
      <c r="D72" s="60"/>
      <c r="E72" s="60">
        <v>876</v>
      </c>
      <c r="H72" s="62"/>
    </row>
    <row r="73" spans="1:8" s="61" customFormat="1" ht="33" x14ac:dyDescent="0.25">
      <c r="A73" s="58"/>
      <c r="B73" s="59" t="s">
        <v>253</v>
      </c>
      <c r="C73" s="60">
        <f t="shared" si="8"/>
        <v>477</v>
      </c>
      <c r="D73" s="60"/>
      <c r="E73" s="60">
        <v>477</v>
      </c>
      <c r="H73" s="62"/>
    </row>
    <row r="74" spans="1:8" s="61" customFormat="1" x14ac:dyDescent="0.25">
      <c r="A74" s="58"/>
      <c r="B74" s="59" t="s">
        <v>254</v>
      </c>
      <c r="C74" s="60">
        <f t="shared" si="8"/>
        <v>1355</v>
      </c>
      <c r="D74" s="60"/>
      <c r="E74" s="60">
        <v>1355</v>
      </c>
      <c r="H74" s="62"/>
    </row>
    <row r="75" spans="1:8" s="61" customFormat="1" x14ac:dyDescent="0.25">
      <c r="A75" s="58"/>
      <c r="B75" s="59" t="s">
        <v>255</v>
      </c>
      <c r="C75" s="60">
        <f t="shared" si="8"/>
        <v>12000</v>
      </c>
      <c r="D75" s="60"/>
      <c r="E75" s="60">
        <v>12000</v>
      </c>
      <c r="H75" s="62"/>
    </row>
    <row r="76" spans="1:8" s="61" customFormat="1" ht="33" x14ac:dyDescent="0.25">
      <c r="A76" s="58"/>
      <c r="B76" s="59" t="s">
        <v>256</v>
      </c>
      <c r="C76" s="60">
        <f t="shared" si="8"/>
        <v>9650</v>
      </c>
      <c r="D76" s="60"/>
      <c r="E76" s="60">
        <v>9650</v>
      </c>
      <c r="H76" s="62"/>
    </row>
    <row r="77" spans="1:8" s="61" customFormat="1" ht="49.5" x14ac:dyDescent="0.25">
      <c r="A77" s="58"/>
      <c r="B77" s="59" t="s">
        <v>257</v>
      </c>
      <c r="C77" s="60">
        <f t="shared" si="8"/>
        <v>1438</v>
      </c>
      <c r="D77" s="60"/>
      <c r="E77" s="60">
        <v>1438</v>
      </c>
      <c r="H77" s="62"/>
    </row>
    <row r="78" spans="1:8" s="61" customFormat="1" ht="49.5" x14ac:dyDescent="0.25">
      <c r="A78" s="58"/>
      <c r="B78" s="59" t="s">
        <v>258</v>
      </c>
      <c r="C78" s="60">
        <f t="shared" si="8"/>
        <v>4116</v>
      </c>
      <c r="D78" s="60"/>
      <c r="E78" s="60">
        <v>4116</v>
      </c>
      <c r="H78" s="62"/>
    </row>
    <row r="79" spans="1:8" s="61" customFormat="1" ht="33" x14ac:dyDescent="0.25">
      <c r="A79" s="58"/>
      <c r="B79" s="59" t="s">
        <v>259</v>
      </c>
      <c r="C79" s="60">
        <f t="shared" si="8"/>
        <v>290</v>
      </c>
      <c r="D79" s="60"/>
      <c r="E79" s="60">
        <v>290</v>
      </c>
      <c r="H79" s="62"/>
    </row>
    <row r="80" spans="1:8" s="61" customFormat="1" ht="33" x14ac:dyDescent="0.25">
      <c r="A80" s="58"/>
      <c r="B80" s="59" t="s">
        <v>260</v>
      </c>
      <c r="C80" s="60">
        <f t="shared" si="8"/>
        <v>20977</v>
      </c>
      <c r="D80" s="60"/>
      <c r="E80" s="60">
        <v>20977</v>
      </c>
      <c r="H80" s="62"/>
    </row>
    <row r="81" spans="1:8" s="61" customFormat="1" ht="33" x14ac:dyDescent="0.25">
      <c r="A81" s="58"/>
      <c r="B81" s="59" t="s">
        <v>261</v>
      </c>
      <c r="C81" s="60">
        <f t="shared" si="8"/>
        <v>5400</v>
      </c>
      <c r="D81" s="60"/>
      <c r="E81" s="60">
        <v>5400</v>
      </c>
      <c r="H81" s="62"/>
    </row>
    <row r="82" spans="1:8" s="61" customFormat="1" ht="33" x14ac:dyDescent="0.25">
      <c r="A82" s="58"/>
      <c r="B82" s="59" t="s">
        <v>262</v>
      </c>
      <c r="C82" s="60">
        <f t="shared" si="8"/>
        <v>16500</v>
      </c>
      <c r="D82" s="60"/>
      <c r="E82" s="60">
        <v>16500</v>
      </c>
      <c r="H82" s="62"/>
    </row>
    <row r="83" spans="1:8" s="61" customFormat="1" ht="66" x14ac:dyDescent="0.25">
      <c r="A83" s="58"/>
      <c r="B83" s="59" t="s">
        <v>263</v>
      </c>
      <c r="C83" s="60">
        <f t="shared" si="8"/>
        <v>99400</v>
      </c>
      <c r="D83" s="60"/>
      <c r="E83" s="60">
        <v>99400</v>
      </c>
      <c r="H83" s="62"/>
    </row>
    <row r="84" spans="1:8" s="61" customFormat="1" ht="33" x14ac:dyDescent="0.25">
      <c r="A84" s="58"/>
      <c r="B84" s="59" t="s">
        <v>264</v>
      </c>
      <c r="C84" s="60">
        <f t="shared" si="8"/>
        <v>25138</v>
      </c>
      <c r="D84" s="60"/>
      <c r="E84" s="60">
        <f>25288-150</f>
        <v>25138</v>
      </c>
      <c r="H84" s="62"/>
    </row>
    <row r="85" spans="1:8" x14ac:dyDescent="0.25">
      <c r="A85" s="6" t="s">
        <v>34</v>
      </c>
      <c r="B85" s="8" t="s">
        <v>121</v>
      </c>
      <c r="C85" s="42"/>
      <c r="D85" s="42"/>
      <c r="E85" s="42"/>
      <c r="H85" s="46"/>
    </row>
  </sheetData>
  <mergeCells count="7">
    <mergeCell ref="A5:E5"/>
    <mergeCell ref="A3:E3"/>
    <mergeCell ref="A4:E4"/>
    <mergeCell ref="A7:A8"/>
    <mergeCell ref="B7:B8"/>
    <mergeCell ref="C7:C8"/>
    <mergeCell ref="D7:E7"/>
  </mergeCells>
  <pageMargins left="0.70866141732283472" right="0.15748031496062992" top="0.35433070866141736" bottom="0.27559055118110237" header="0.31496062992125984" footer="0.15748031496062992"/>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showZeros="0" topLeftCell="A13" workbookViewId="0">
      <selection activeCell="C14" sqref="C14:C23"/>
    </sheetView>
  </sheetViews>
  <sheetFormatPr defaultRowHeight="16.5" x14ac:dyDescent="0.25"/>
  <cols>
    <col min="1" max="1" width="5.5" style="4" customWidth="1"/>
    <col min="2" max="2" width="63" style="4" customWidth="1"/>
    <col min="3" max="3" width="15.375" style="4" customWidth="1"/>
    <col min="4" max="16384" width="9" style="4"/>
  </cols>
  <sheetData>
    <row r="1" spans="1:3" x14ac:dyDescent="0.25">
      <c r="A1" s="1" t="s">
        <v>183</v>
      </c>
      <c r="C1" s="3" t="s">
        <v>122</v>
      </c>
    </row>
    <row r="2" spans="1:3" x14ac:dyDescent="0.25">
      <c r="A2" s="14"/>
    </row>
    <row r="3" spans="1:3" x14ac:dyDescent="0.25">
      <c r="A3" s="90" t="s">
        <v>197</v>
      </c>
      <c r="B3" s="90"/>
      <c r="C3" s="90"/>
    </row>
    <row r="4" spans="1:3" x14ac:dyDescent="0.25">
      <c r="A4" s="93" t="s">
        <v>182</v>
      </c>
      <c r="B4" s="93"/>
      <c r="C4" s="93"/>
    </row>
    <row r="5" spans="1:3" x14ac:dyDescent="0.25">
      <c r="C5" s="5" t="s">
        <v>1</v>
      </c>
    </row>
    <row r="6" spans="1:3" x14ac:dyDescent="0.25">
      <c r="A6" s="6" t="s">
        <v>2</v>
      </c>
      <c r="B6" s="6" t="s">
        <v>3</v>
      </c>
      <c r="C6" s="6" t="s">
        <v>123</v>
      </c>
    </row>
    <row r="7" spans="1:3" s="40" customFormat="1" x14ac:dyDescent="0.25">
      <c r="A7" s="12"/>
      <c r="B7" s="12" t="s">
        <v>124</v>
      </c>
      <c r="C7" s="39">
        <f>+C8+C9+C42</f>
        <v>6182618</v>
      </c>
    </row>
    <row r="8" spans="1:3" s="40" customFormat="1" x14ac:dyDescent="0.25">
      <c r="A8" s="12" t="s">
        <v>4</v>
      </c>
      <c r="B8" s="8" t="s">
        <v>125</v>
      </c>
      <c r="C8" s="39">
        <f>+'34'!E20</f>
        <v>1954088</v>
      </c>
    </row>
    <row r="9" spans="1:3" x14ac:dyDescent="0.25">
      <c r="A9" s="6" t="s">
        <v>5</v>
      </c>
      <c r="B9" s="8" t="s">
        <v>126</v>
      </c>
      <c r="C9" s="39">
        <f>+C11+C26+C38+C39+C40+C41</f>
        <v>4228530</v>
      </c>
    </row>
    <row r="10" spans="1:3" x14ac:dyDescent="0.25">
      <c r="A10" s="7"/>
      <c r="B10" s="9" t="s">
        <v>117</v>
      </c>
      <c r="C10" s="37"/>
    </row>
    <row r="11" spans="1:3" s="40" customFormat="1" x14ac:dyDescent="0.25">
      <c r="A11" s="12" t="s">
        <v>7</v>
      </c>
      <c r="B11" s="8" t="s">
        <v>24</v>
      </c>
      <c r="C11" s="39">
        <f>+'36'!D12</f>
        <v>1410570</v>
      </c>
    </row>
    <row r="12" spans="1:3" x14ac:dyDescent="0.25">
      <c r="A12" s="7">
        <v>1</v>
      </c>
      <c r="B12" s="9" t="s">
        <v>108</v>
      </c>
      <c r="C12" s="37">
        <f>+'36'!D13</f>
        <v>1410570</v>
      </c>
    </row>
    <row r="13" spans="1:3" x14ac:dyDescent="0.25">
      <c r="A13" s="7"/>
      <c r="B13" s="16" t="s">
        <v>117</v>
      </c>
      <c r="C13" s="37"/>
    </row>
    <row r="14" spans="1:3" x14ac:dyDescent="0.25">
      <c r="A14" s="7" t="s">
        <v>127</v>
      </c>
      <c r="B14" s="9" t="s">
        <v>110</v>
      </c>
      <c r="C14" s="37"/>
    </row>
    <row r="15" spans="1:3" x14ac:dyDescent="0.25">
      <c r="A15" s="7" t="s">
        <v>128</v>
      </c>
      <c r="B15" s="9" t="s">
        <v>111</v>
      </c>
      <c r="C15" s="37"/>
    </row>
    <row r="16" spans="1:3" x14ac:dyDescent="0.25">
      <c r="A16" s="7" t="s">
        <v>129</v>
      </c>
      <c r="B16" s="9" t="s">
        <v>130</v>
      </c>
      <c r="C16" s="37"/>
    </row>
    <row r="17" spans="1:3" x14ac:dyDescent="0.25">
      <c r="A17" s="7" t="s">
        <v>131</v>
      </c>
      <c r="B17" s="9" t="s">
        <v>132</v>
      </c>
      <c r="C17" s="37"/>
    </row>
    <row r="18" spans="1:3" x14ac:dyDescent="0.25">
      <c r="A18" s="7" t="s">
        <v>133</v>
      </c>
      <c r="B18" s="9" t="s">
        <v>134</v>
      </c>
      <c r="C18" s="37"/>
    </row>
    <row r="19" spans="1:3" x14ac:dyDescent="0.25">
      <c r="A19" s="7" t="s">
        <v>135</v>
      </c>
      <c r="B19" s="9" t="s">
        <v>136</v>
      </c>
      <c r="C19" s="37"/>
    </row>
    <row r="20" spans="1:3" x14ac:dyDescent="0.25">
      <c r="A20" s="7" t="s">
        <v>137</v>
      </c>
      <c r="B20" s="9" t="s">
        <v>138</v>
      </c>
      <c r="C20" s="37"/>
    </row>
    <row r="21" spans="1:3" x14ac:dyDescent="0.25">
      <c r="A21" s="7" t="s">
        <v>139</v>
      </c>
      <c r="B21" s="9" t="s">
        <v>140</v>
      </c>
      <c r="C21" s="37"/>
    </row>
    <row r="22" spans="1:3" x14ac:dyDescent="0.25">
      <c r="A22" s="7" t="s">
        <v>141</v>
      </c>
      <c r="B22" s="9" t="s">
        <v>142</v>
      </c>
      <c r="C22" s="37"/>
    </row>
    <row r="23" spans="1:3" x14ac:dyDescent="0.25">
      <c r="A23" s="7" t="s">
        <v>143</v>
      </c>
      <c r="B23" s="9" t="s">
        <v>144</v>
      </c>
      <c r="C23" s="37"/>
    </row>
    <row r="24" spans="1:3" ht="49.5" x14ac:dyDescent="0.25">
      <c r="A24" s="7">
        <v>2</v>
      </c>
      <c r="B24" s="9" t="s">
        <v>115</v>
      </c>
      <c r="C24" s="37"/>
    </row>
    <row r="25" spans="1:3" x14ac:dyDescent="0.25">
      <c r="A25" s="7">
        <v>3</v>
      </c>
      <c r="B25" s="9" t="s">
        <v>116</v>
      </c>
      <c r="C25" s="37"/>
    </row>
    <row r="26" spans="1:3" s="40" customFormat="1" x14ac:dyDescent="0.25">
      <c r="A26" s="12" t="s">
        <v>11</v>
      </c>
      <c r="B26" s="8" t="s">
        <v>25</v>
      </c>
      <c r="C26" s="39">
        <f>+'36'!D22</f>
        <v>2721975</v>
      </c>
    </row>
    <row r="27" spans="1:3" x14ac:dyDescent="0.25">
      <c r="A27" s="7"/>
      <c r="B27" s="16" t="s">
        <v>117</v>
      </c>
      <c r="C27" s="37"/>
    </row>
    <row r="28" spans="1:3" x14ac:dyDescent="0.25">
      <c r="A28" s="7">
        <v>1</v>
      </c>
      <c r="B28" s="9" t="s">
        <v>110</v>
      </c>
      <c r="C28" s="37">
        <f>+'40'!D10</f>
        <v>576055</v>
      </c>
    </row>
    <row r="29" spans="1:3" x14ac:dyDescent="0.25">
      <c r="A29" s="7">
        <v>2</v>
      </c>
      <c r="B29" s="9" t="s">
        <v>111</v>
      </c>
      <c r="C29" s="37">
        <f>+'40'!E10</f>
        <v>52923</v>
      </c>
    </row>
    <row r="30" spans="1:3" x14ac:dyDescent="0.25">
      <c r="A30" s="7">
        <v>3</v>
      </c>
      <c r="B30" s="9" t="s">
        <v>130</v>
      </c>
      <c r="C30" s="37">
        <f>+'40'!F10</f>
        <v>902689</v>
      </c>
    </row>
    <row r="31" spans="1:3" x14ac:dyDescent="0.25">
      <c r="A31" s="7">
        <v>4</v>
      </c>
      <c r="B31" s="9" t="s">
        <v>132</v>
      </c>
      <c r="C31" s="37">
        <f>+'40'!G10</f>
        <v>70037</v>
      </c>
    </row>
    <row r="32" spans="1:3" x14ac:dyDescent="0.25">
      <c r="A32" s="7">
        <v>5</v>
      </c>
      <c r="B32" s="9" t="s">
        <v>134</v>
      </c>
      <c r="C32" s="37">
        <f>+'40'!H10</f>
        <v>22154</v>
      </c>
    </row>
    <row r="33" spans="1:3" x14ac:dyDescent="0.25">
      <c r="A33" s="7">
        <v>6</v>
      </c>
      <c r="B33" s="9" t="s">
        <v>136</v>
      </c>
      <c r="C33" s="37">
        <f>+'40'!I10</f>
        <v>41386</v>
      </c>
    </row>
    <row r="34" spans="1:3" x14ac:dyDescent="0.25">
      <c r="A34" s="7">
        <v>7</v>
      </c>
      <c r="B34" s="9" t="s">
        <v>138</v>
      </c>
      <c r="C34" s="37">
        <f>+'40'!J10</f>
        <v>10250</v>
      </c>
    </row>
    <row r="35" spans="1:3" x14ac:dyDescent="0.25">
      <c r="A35" s="7">
        <v>8</v>
      </c>
      <c r="B35" s="9" t="s">
        <v>140</v>
      </c>
      <c r="C35" s="37">
        <f>+'40'!K10</f>
        <v>380333</v>
      </c>
    </row>
    <row r="36" spans="1:3" x14ac:dyDescent="0.25">
      <c r="A36" s="7">
        <v>9</v>
      </c>
      <c r="B36" s="9" t="s">
        <v>142</v>
      </c>
      <c r="C36" s="37">
        <f>+'40'!N10</f>
        <v>411457</v>
      </c>
    </row>
    <row r="37" spans="1:3" x14ac:dyDescent="0.25">
      <c r="A37" s="7">
        <v>10</v>
      </c>
      <c r="B37" s="9" t="s">
        <v>144</v>
      </c>
      <c r="C37" s="37">
        <f>+'40'!O10</f>
        <v>131767</v>
      </c>
    </row>
    <row r="38" spans="1:3" x14ac:dyDescent="0.25">
      <c r="A38" s="6" t="s">
        <v>15</v>
      </c>
      <c r="B38" s="8" t="s">
        <v>26</v>
      </c>
      <c r="C38" s="39">
        <f>+'36'!D26</f>
        <v>3800</v>
      </c>
    </row>
    <row r="39" spans="1:3" x14ac:dyDescent="0.25">
      <c r="A39" s="6" t="s">
        <v>17</v>
      </c>
      <c r="B39" s="8" t="s">
        <v>27</v>
      </c>
      <c r="C39" s="39">
        <f>+'36'!D27</f>
        <v>1360</v>
      </c>
    </row>
    <row r="40" spans="1:3" x14ac:dyDescent="0.25">
      <c r="A40" s="6" t="s">
        <v>19</v>
      </c>
      <c r="B40" s="8" t="s">
        <v>145</v>
      </c>
      <c r="C40" s="39">
        <f>+'36'!D28</f>
        <v>90825</v>
      </c>
    </row>
    <row r="41" spans="1:3" x14ac:dyDescent="0.25">
      <c r="A41" s="6" t="s">
        <v>119</v>
      </c>
      <c r="B41" s="8" t="s">
        <v>146</v>
      </c>
      <c r="C41" s="39"/>
    </row>
    <row r="42" spans="1:3" x14ac:dyDescent="0.25">
      <c r="A42" s="6" t="s">
        <v>34</v>
      </c>
      <c r="B42" s="8" t="s">
        <v>121</v>
      </c>
      <c r="C42" s="37"/>
    </row>
  </sheetData>
  <mergeCells count="2">
    <mergeCell ref="A3:C3"/>
    <mergeCell ref="A4:C4"/>
  </mergeCells>
  <pageMargins left="0.7" right="0.19"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showZeros="0" topLeftCell="A4" zoomScaleNormal="100" workbookViewId="0">
      <selection activeCell="J1" sqref="A1:M115"/>
    </sheetView>
  </sheetViews>
  <sheetFormatPr defaultRowHeight="15.75" x14ac:dyDescent="0.25"/>
  <cols>
    <col min="1" max="1" width="5.25" style="18" customWidth="1"/>
    <col min="2" max="2" width="27.25" style="18" customWidth="1"/>
    <col min="3" max="3" width="10.5" style="25" customWidth="1"/>
    <col min="4" max="5" width="12" style="18" customWidth="1"/>
    <col min="6" max="7" width="10.5" style="18" customWidth="1"/>
    <col min="8" max="8" width="8.25" style="18" customWidth="1"/>
    <col min="9" max="9" width="8.125" style="18" customWidth="1"/>
    <col min="10" max="10" width="7.75" style="18" customWidth="1"/>
    <col min="11" max="11" width="8.125" style="18" customWidth="1"/>
    <col min="12" max="12" width="8.75" style="18" customWidth="1"/>
    <col min="13" max="13" width="9.375" style="18" customWidth="1"/>
    <col min="14" max="16384" width="9" style="18"/>
  </cols>
  <sheetData>
    <row r="1" spans="1:13" x14ac:dyDescent="0.25">
      <c r="A1" s="17" t="s">
        <v>183</v>
      </c>
      <c r="M1" s="19" t="s">
        <v>147</v>
      </c>
    </row>
    <row r="2" spans="1:13" x14ac:dyDescent="0.25">
      <c r="A2" s="13"/>
    </row>
    <row r="3" spans="1:13" x14ac:dyDescent="0.25">
      <c r="A3" s="84" t="s">
        <v>203</v>
      </c>
      <c r="B3" s="84"/>
      <c r="C3" s="84"/>
      <c r="D3" s="84"/>
      <c r="E3" s="84"/>
      <c r="F3" s="84"/>
      <c r="G3" s="84"/>
      <c r="H3" s="84"/>
      <c r="I3" s="84"/>
      <c r="J3" s="84"/>
      <c r="K3" s="84"/>
      <c r="L3" s="84"/>
      <c r="M3" s="84"/>
    </row>
    <row r="4" spans="1:13" x14ac:dyDescent="0.25">
      <c r="A4" s="85" t="s">
        <v>182</v>
      </c>
      <c r="B4" s="85"/>
      <c r="C4" s="85"/>
      <c r="D4" s="85"/>
      <c r="E4" s="85"/>
      <c r="F4" s="85"/>
      <c r="G4" s="85"/>
      <c r="H4" s="85"/>
      <c r="I4" s="85"/>
      <c r="J4" s="85"/>
      <c r="K4" s="85"/>
      <c r="L4" s="85"/>
      <c r="M4" s="85"/>
    </row>
    <row r="5" spans="1:13" x14ac:dyDescent="0.25">
      <c r="M5" s="20" t="s">
        <v>1</v>
      </c>
    </row>
    <row r="6" spans="1:13" s="25" customFormat="1" ht="36" customHeight="1" x14ac:dyDescent="0.25">
      <c r="A6" s="89" t="s">
        <v>2</v>
      </c>
      <c r="B6" s="89" t="s">
        <v>153</v>
      </c>
      <c r="C6" s="89" t="s">
        <v>158</v>
      </c>
      <c r="D6" s="89" t="s">
        <v>199</v>
      </c>
      <c r="E6" s="89" t="s">
        <v>198</v>
      </c>
      <c r="F6" s="89" t="s">
        <v>26</v>
      </c>
      <c r="G6" s="89" t="s">
        <v>200</v>
      </c>
      <c r="H6" s="89" t="s">
        <v>118</v>
      </c>
      <c r="I6" s="89" t="s">
        <v>29</v>
      </c>
      <c r="J6" s="89" t="s">
        <v>201</v>
      </c>
      <c r="K6" s="89"/>
      <c r="L6" s="89"/>
      <c r="M6" s="89" t="s">
        <v>202</v>
      </c>
    </row>
    <row r="7" spans="1:13" s="25" customFormat="1" ht="78.75" customHeight="1" x14ac:dyDescent="0.25">
      <c r="A7" s="89"/>
      <c r="B7" s="89"/>
      <c r="C7" s="89"/>
      <c r="D7" s="89"/>
      <c r="E7" s="89"/>
      <c r="F7" s="89"/>
      <c r="G7" s="89"/>
      <c r="H7" s="89"/>
      <c r="I7" s="89"/>
      <c r="J7" s="22" t="s">
        <v>158</v>
      </c>
      <c r="K7" s="22" t="s">
        <v>24</v>
      </c>
      <c r="L7" s="22" t="s">
        <v>25</v>
      </c>
      <c r="M7" s="89"/>
    </row>
    <row r="8" spans="1:13" x14ac:dyDescent="0.25">
      <c r="A8" s="21" t="s">
        <v>4</v>
      </c>
      <c r="B8" s="21" t="s">
        <v>5</v>
      </c>
      <c r="C8" s="83">
        <v>1</v>
      </c>
      <c r="D8" s="21">
        <v>2</v>
      </c>
      <c r="E8" s="21">
        <v>3</v>
      </c>
      <c r="F8" s="21">
        <v>4</v>
      </c>
      <c r="G8" s="21">
        <v>5</v>
      </c>
      <c r="H8" s="21">
        <v>6</v>
      </c>
      <c r="I8" s="21">
        <v>7</v>
      </c>
      <c r="J8" s="21">
        <v>8</v>
      </c>
      <c r="K8" s="21">
        <v>9</v>
      </c>
      <c r="L8" s="21">
        <v>10</v>
      </c>
      <c r="M8" s="21">
        <v>11</v>
      </c>
    </row>
    <row r="9" spans="1:13" x14ac:dyDescent="0.25">
      <c r="A9" s="22"/>
      <c r="B9" s="22" t="s">
        <v>148</v>
      </c>
      <c r="C9" s="64">
        <f>+D9+E9+F9+G9+H9+I9+J9+M9</f>
        <v>3289227</v>
      </c>
      <c r="D9" s="64">
        <f>+D10+D110+D111+D112+D113+D114+D115</f>
        <v>0</v>
      </c>
      <c r="E9" s="64">
        <f t="shared" ref="E9:M9" si="0">+E10+E110+E111+E112+E113+E114+E115</f>
        <v>2721975</v>
      </c>
      <c r="F9" s="64">
        <f t="shared" si="0"/>
        <v>3800</v>
      </c>
      <c r="G9" s="64">
        <f t="shared" si="0"/>
        <v>1360</v>
      </c>
      <c r="H9" s="64">
        <f t="shared" si="0"/>
        <v>90825</v>
      </c>
      <c r="I9" s="64">
        <f t="shared" si="0"/>
        <v>0</v>
      </c>
      <c r="J9" s="64">
        <f t="shared" si="0"/>
        <v>471267</v>
      </c>
      <c r="K9" s="64">
        <f t="shared" si="0"/>
        <v>365281</v>
      </c>
      <c r="L9" s="64">
        <f t="shared" si="0"/>
        <v>105986</v>
      </c>
      <c r="M9" s="64">
        <f t="shared" si="0"/>
        <v>0</v>
      </c>
    </row>
    <row r="10" spans="1:13" x14ac:dyDescent="0.25">
      <c r="A10" s="83" t="s">
        <v>7</v>
      </c>
      <c r="B10" s="81" t="s">
        <v>426</v>
      </c>
      <c r="C10" s="64">
        <f>+D10+E10+F10+G10+H10+I10+J10+M10</f>
        <v>3193242</v>
      </c>
      <c r="D10" s="64">
        <f>+SUM(D11:D78)+D87+D88+D96</f>
        <v>0</v>
      </c>
      <c r="E10" s="64">
        <f t="shared" ref="E10:M10" si="1">+SUM(E11:E78)+E87+E88+E96</f>
        <v>2721975</v>
      </c>
      <c r="F10" s="64">
        <f t="shared" si="1"/>
        <v>0</v>
      </c>
      <c r="G10" s="64">
        <f t="shared" si="1"/>
        <v>0</v>
      </c>
      <c r="H10" s="64">
        <f t="shared" si="1"/>
        <v>0</v>
      </c>
      <c r="I10" s="64">
        <f t="shared" si="1"/>
        <v>0</v>
      </c>
      <c r="J10" s="64">
        <f t="shared" si="1"/>
        <v>471267</v>
      </c>
      <c r="K10" s="64">
        <f t="shared" si="1"/>
        <v>365281</v>
      </c>
      <c r="L10" s="64">
        <f t="shared" si="1"/>
        <v>105986</v>
      </c>
      <c r="M10" s="64">
        <f t="shared" si="1"/>
        <v>0</v>
      </c>
    </row>
    <row r="11" spans="1:13" x14ac:dyDescent="0.25">
      <c r="A11" s="21">
        <v>1</v>
      </c>
      <c r="B11" s="24" t="s">
        <v>275</v>
      </c>
      <c r="C11" s="64">
        <f t="shared" ref="C11:C74" si="2">+D11+E11+F11+G11+H11+I11+J11+M11</f>
        <v>97377</v>
      </c>
      <c r="D11" s="65"/>
      <c r="E11" s="65">
        <v>97377</v>
      </c>
      <c r="F11" s="65"/>
      <c r="G11" s="65"/>
      <c r="H11" s="65"/>
      <c r="I11" s="65"/>
      <c r="J11" s="65"/>
      <c r="K11" s="65"/>
      <c r="L11" s="65"/>
      <c r="M11" s="65"/>
    </row>
    <row r="12" spans="1:13" ht="31.5" x14ac:dyDescent="0.25">
      <c r="A12" s="21">
        <v>2</v>
      </c>
      <c r="B12" s="24" t="s">
        <v>276</v>
      </c>
      <c r="C12" s="64">
        <f t="shared" si="2"/>
        <v>1100</v>
      </c>
      <c r="D12" s="65"/>
      <c r="E12" s="65">
        <v>1100</v>
      </c>
      <c r="F12" s="65"/>
      <c r="G12" s="65"/>
      <c r="H12" s="65"/>
      <c r="I12" s="65"/>
      <c r="J12" s="65"/>
      <c r="K12" s="65"/>
      <c r="L12" s="65"/>
      <c r="M12" s="65"/>
    </row>
    <row r="13" spans="1:13" ht="31.5" x14ac:dyDescent="0.25">
      <c r="A13" s="21">
        <v>3</v>
      </c>
      <c r="B13" s="24" t="s">
        <v>277</v>
      </c>
      <c r="C13" s="64">
        <f t="shared" si="2"/>
        <v>12284</v>
      </c>
      <c r="D13" s="65"/>
      <c r="E13" s="65">
        <v>12284</v>
      </c>
      <c r="F13" s="65"/>
      <c r="G13" s="65"/>
      <c r="H13" s="65"/>
      <c r="I13" s="65"/>
      <c r="J13" s="65"/>
      <c r="K13" s="65"/>
      <c r="L13" s="65"/>
      <c r="M13" s="65"/>
    </row>
    <row r="14" spans="1:13" x14ac:dyDescent="0.25">
      <c r="A14" s="21">
        <v>4</v>
      </c>
      <c r="B14" s="24" t="s">
        <v>278</v>
      </c>
      <c r="C14" s="64">
        <f t="shared" si="2"/>
        <v>28088</v>
      </c>
      <c r="D14" s="65"/>
      <c r="E14" s="65">
        <v>28088</v>
      </c>
      <c r="F14" s="65"/>
      <c r="G14" s="65"/>
      <c r="H14" s="65"/>
      <c r="I14" s="65"/>
      <c r="J14" s="65"/>
      <c r="K14" s="65"/>
      <c r="L14" s="65"/>
      <c r="M14" s="65"/>
    </row>
    <row r="15" spans="1:13" x14ac:dyDescent="0.25">
      <c r="A15" s="21">
        <v>5</v>
      </c>
      <c r="B15" s="24" t="s">
        <v>279</v>
      </c>
      <c r="C15" s="64">
        <f t="shared" si="2"/>
        <v>9287</v>
      </c>
      <c r="D15" s="65"/>
      <c r="E15" s="65">
        <v>9287</v>
      </c>
      <c r="F15" s="65"/>
      <c r="G15" s="65"/>
      <c r="H15" s="65"/>
      <c r="I15" s="65"/>
      <c r="J15" s="65"/>
      <c r="K15" s="65"/>
      <c r="L15" s="65"/>
      <c r="M15" s="65"/>
    </row>
    <row r="16" spans="1:13" ht="31.5" x14ac:dyDescent="0.25">
      <c r="A16" s="21">
        <v>6</v>
      </c>
      <c r="B16" s="24" t="s">
        <v>280</v>
      </c>
      <c r="C16" s="64">
        <f t="shared" si="2"/>
        <v>8654</v>
      </c>
      <c r="D16" s="65"/>
      <c r="E16" s="65">
        <v>8654</v>
      </c>
      <c r="F16" s="65"/>
      <c r="G16" s="65"/>
      <c r="H16" s="65"/>
      <c r="I16" s="65"/>
      <c r="J16" s="65"/>
      <c r="K16" s="65"/>
      <c r="L16" s="65"/>
      <c r="M16" s="65"/>
    </row>
    <row r="17" spans="1:13" x14ac:dyDescent="0.25">
      <c r="A17" s="21">
        <v>7</v>
      </c>
      <c r="B17" s="24" t="s">
        <v>281</v>
      </c>
      <c r="C17" s="64">
        <f t="shared" si="2"/>
        <v>10184</v>
      </c>
      <c r="D17" s="65"/>
      <c r="E17" s="65">
        <v>10184</v>
      </c>
      <c r="F17" s="65"/>
      <c r="G17" s="65"/>
      <c r="H17" s="65"/>
      <c r="I17" s="65"/>
      <c r="J17" s="65"/>
      <c r="K17" s="65"/>
      <c r="L17" s="65"/>
      <c r="M17" s="65"/>
    </row>
    <row r="18" spans="1:13" x14ac:dyDescent="0.25">
      <c r="A18" s="21">
        <v>8</v>
      </c>
      <c r="B18" s="24" t="s">
        <v>282</v>
      </c>
      <c r="C18" s="64">
        <f t="shared" si="2"/>
        <v>54001</v>
      </c>
      <c r="D18" s="65"/>
      <c r="E18" s="65">
        <v>54001</v>
      </c>
      <c r="F18" s="65"/>
      <c r="G18" s="65"/>
      <c r="H18" s="65"/>
      <c r="I18" s="65"/>
      <c r="J18" s="65"/>
      <c r="K18" s="65"/>
      <c r="L18" s="65"/>
      <c r="M18" s="65"/>
    </row>
    <row r="19" spans="1:13" ht="31.5" x14ac:dyDescent="0.25">
      <c r="A19" s="21">
        <v>9</v>
      </c>
      <c r="B19" s="24" t="s">
        <v>283</v>
      </c>
      <c r="C19" s="64">
        <f t="shared" si="2"/>
        <v>8345</v>
      </c>
      <c r="D19" s="65"/>
      <c r="E19" s="65">
        <v>8345</v>
      </c>
      <c r="F19" s="65"/>
      <c r="G19" s="65"/>
      <c r="H19" s="65"/>
      <c r="I19" s="65"/>
      <c r="J19" s="65"/>
      <c r="K19" s="65"/>
      <c r="L19" s="65"/>
      <c r="M19" s="65"/>
    </row>
    <row r="20" spans="1:13" ht="31.5" x14ac:dyDescent="0.25">
      <c r="A20" s="21">
        <v>10</v>
      </c>
      <c r="B20" s="24" t="s">
        <v>284</v>
      </c>
      <c r="C20" s="64">
        <f t="shared" si="2"/>
        <v>125659</v>
      </c>
      <c r="D20" s="65"/>
      <c r="E20" s="65">
        <v>125659</v>
      </c>
      <c r="F20" s="65"/>
      <c r="G20" s="65"/>
      <c r="H20" s="65"/>
      <c r="I20" s="65"/>
      <c r="J20" s="65"/>
      <c r="K20" s="65"/>
      <c r="L20" s="65"/>
      <c r="M20" s="65"/>
    </row>
    <row r="21" spans="1:13" x14ac:dyDescent="0.25">
      <c r="A21" s="21">
        <v>11</v>
      </c>
      <c r="B21" s="24" t="s">
        <v>285</v>
      </c>
      <c r="C21" s="64">
        <f t="shared" si="2"/>
        <v>481236</v>
      </c>
      <c r="D21" s="65"/>
      <c r="E21" s="65">
        <v>9969</v>
      </c>
      <c r="F21" s="65"/>
      <c r="G21" s="65"/>
      <c r="H21" s="65"/>
      <c r="I21" s="65"/>
      <c r="J21" s="65">
        <f>+K21+L21</f>
        <v>471267</v>
      </c>
      <c r="K21" s="65">
        <v>365281</v>
      </c>
      <c r="L21" s="65">
        <v>105986</v>
      </c>
      <c r="M21" s="65"/>
    </row>
    <row r="22" spans="1:13" x14ac:dyDescent="0.25">
      <c r="A22" s="21">
        <v>12</v>
      </c>
      <c r="B22" s="24" t="s">
        <v>286</v>
      </c>
      <c r="C22" s="64">
        <f t="shared" si="2"/>
        <v>11823</v>
      </c>
      <c r="D22" s="65"/>
      <c r="E22" s="65">
        <v>11823</v>
      </c>
      <c r="F22" s="65"/>
      <c r="G22" s="65"/>
      <c r="H22" s="65"/>
      <c r="I22" s="65"/>
      <c r="J22" s="65"/>
      <c r="K22" s="65"/>
      <c r="L22" s="65"/>
      <c r="M22" s="65"/>
    </row>
    <row r="23" spans="1:13" x14ac:dyDescent="0.25">
      <c r="A23" s="21">
        <v>13</v>
      </c>
      <c r="B23" s="24" t="s">
        <v>287</v>
      </c>
      <c r="C23" s="64">
        <f t="shared" si="2"/>
        <v>14778</v>
      </c>
      <c r="D23" s="65"/>
      <c r="E23" s="65">
        <v>14778</v>
      </c>
      <c r="F23" s="65"/>
      <c r="G23" s="65"/>
      <c r="H23" s="65"/>
      <c r="I23" s="65"/>
      <c r="J23" s="65"/>
      <c r="K23" s="65"/>
      <c r="L23" s="65"/>
      <c r="M23" s="65"/>
    </row>
    <row r="24" spans="1:13" x14ac:dyDescent="0.25">
      <c r="A24" s="21">
        <v>14</v>
      </c>
      <c r="B24" s="24" t="s">
        <v>288</v>
      </c>
      <c r="C24" s="64">
        <f t="shared" si="2"/>
        <v>32473</v>
      </c>
      <c r="D24" s="65"/>
      <c r="E24" s="65">
        <v>32473</v>
      </c>
      <c r="F24" s="65"/>
      <c r="G24" s="65"/>
      <c r="H24" s="65"/>
      <c r="I24" s="65"/>
      <c r="J24" s="65"/>
      <c r="K24" s="65"/>
      <c r="L24" s="65"/>
      <c r="M24" s="65"/>
    </row>
    <row r="25" spans="1:13" x14ac:dyDescent="0.25">
      <c r="A25" s="21">
        <v>15</v>
      </c>
      <c r="B25" s="24" t="s">
        <v>289</v>
      </c>
      <c r="C25" s="64">
        <f t="shared" si="2"/>
        <v>12499</v>
      </c>
      <c r="D25" s="65"/>
      <c r="E25" s="65">
        <v>12499</v>
      </c>
      <c r="F25" s="65"/>
      <c r="G25" s="65"/>
      <c r="H25" s="65"/>
      <c r="I25" s="65"/>
      <c r="J25" s="65"/>
      <c r="K25" s="65"/>
      <c r="L25" s="65"/>
      <c r="M25" s="65"/>
    </row>
    <row r="26" spans="1:13" x14ac:dyDescent="0.25">
      <c r="A26" s="21">
        <v>16</v>
      </c>
      <c r="B26" s="24" t="s">
        <v>290</v>
      </c>
      <c r="C26" s="64">
        <f t="shared" si="2"/>
        <v>8802</v>
      </c>
      <c r="D26" s="65"/>
      <c r="E26" s="65">
        <v>8802</v>
      </c>
      <c r="F26" s="65"/>
      <c r="G26" s="65"/>
      <c r="H26" s="65"/>
      <c r="I26" s="65"/>
      <c r="J26" s="65"/>
      <c r="K26" s="65"/>
      <c r="L26" s="65"/>
      <c r="M26" s="65"/>
    </row>
    <row r="27" spans="1:13" x14ac:dyDescent="0.25">
      <c r="A27" s="21">
        <v>17</v>
      </c>
      <c r="B27" s="24" t="s">
        <v>291</v>
      </c>
      <c r="C27" s="64">
        <f t="shared" si="2"/>
        <v>13477</v>
      </c>
      <c r="D27" s="65"/>
      <c r="E27" s="65">
        <v>13477</v>
      </c>
      <c r="F27" s="65"/>
      <c r="G27" s="65"/>
      <c r="H27" s="65"/>
      <c r="I27" s="65"/>
      <c r="J27" s="65"/>
      <c r="K27" s="65"/>
      <c r="L27" s="65"/>
      <c r="M27" s="65"/>
    </row>
    <row r="28" spans="1:13" x14ac:dyDescent="0.25">
      <c r="A28" s="21">
        <v>18</v>
      </c>
      <c r="B28" s="24" t="s">
        <v>292</v>
      </c>
      <c r="C28" s="64">
        <f t="shared" si="2"/>
        <v>493050</v>
      </c>
      <c r="D28" s="65"/>
      <c r="E28" s="65">
        <v>493050</v>
      </c>
      <c r="F28" s="65"/>
      <c r="G28" s="65"/>
      <c r="H28" s="65"/>
      <c r="I28" s="65"/>
      <c r="J28" s="65"/>
      <c r="K28" s="65"/>
      <c r="L28" s="65"/>
      <c r="M28" s="65"/>
    </row>
    <row r="29" spans="1:13" x14ac:dyDescent="0.25">
      <c r="A29" s="21">
        <v>19</v>
      </c>
      <c r="B29" s="24" t="s">
        <v>293</v>
      </c>
      <c r="C29" s="64">
        <f t="shared" si="2"/>
        <v>333069</v>
      </c>
      <c r="D29" s="65"/>
      <c r="E29" s="65">
        <v>333069</v>
      </c>
      <c r="F29" s="65"/>
      <c r="G29" s="65"/>
      <c r="H29" s="65"/>
      <c r="I29" s="65"/>
      <c r="J29" s="65"/>
      <c r="K29" s="65"/>
      <c r="L29" s="65"/>
      <c r="M29" s="65"/>
    </row>
    <row r="30" spans="1:13" ht="31.5" x14ac:dyDescent="0.25">
      <c r="A30" s="21">
        <v>20</v>
      </c>
      <c r="B30" s="24" t="s">
        <v>294</v>
      </c>
      <c r="C30" s="64">
        <f t="shared" si="2"/>
        <v>59920</v>
      </c>
      <c r="D30" s="65"/>
      <c r="E30" s="65">
        <v>59920</v>
      </c>
      <c r="F30" s="65"/>
      <c r="G30" s="65"/>
      <c r="H30" s="65"/>
      <c r="I30" s="65"/>
      <c r="J30" s="65"/>
      <c r="K30" s="65"/>
      <c r="L30" s="65"/>
      <c r="M30" s="65"/>
    </row>
    <row r="31" spans="1:13" x14ac:dyDescent="0.25">
      <c r="A31" s="21">
        <v>21</v>
      </c>
      <c r="B31" s="24" t="s">
        <v>295</v>
      </c>
      <c r="C31" s="64">
        <f t="shared" si="2"/>
        <v>87860</v>
      </c>
      <c r="D31" s="65"/>
      <c r="E31" s="65">
        <v>87860</v>
      </c>
      <c r="F31" s="65"/>
      <c r="G31" s="65"/>
      <c r="H31" s="65"/>
      <c r="I31" s="65"/>
      <c r="J31" s="65"/>
      <c r="K31" s="65"/>
      <c r="L31" s="65"/>
      <c r="M31" s="65"/>
    </row>
    <row r="32" spans="1:13" x14ac:dyDescent="0.25">
      <c r="A32" s="21">
        <v>22</v>
      </c>
      <c r="B32" s="24" t="s">
        <v>296</v>
      </c>
      <c r="C32" s="64">
        <f t="shared" si="2"/>
        <v>39147</v>
      </c>
      <c r="D32" s="65"/>
      <c r="E32" s="65">
        <v>39147</v>
      </c>
      <c r="F32" s="65"/>
      <c r="G32" s="65"/>
      <c r="H32" s="65"/>
      <c r="I32" s="65"/>
      <c r="J32" s="65"/>
      <c r="K32" s="65"/>
      <c r="L32" s="65"/>
      <c r="M32" s="65"/>
    </row>
    <row r="33" spans="1:13" x14ac:dyDescent="0.25">
      <c r="A33" s="21">
        <v>23</v>
      </c>
      <c r="B33" s="24" t="s">
        <v>297</v>
      </c>
      <c r="C33" s="64">
        <f t="shared" si="2"/>
        <v>15669</v>
      </c>
      <c r="D33" s="65"/>
      <c r="E33" s="65">
        <v>15669</v>
      </c>
      <c r="F33" s="65"/>
      <c r="G33" s="65"/>
      <c r="H33" s="65"/>
      <c r="I33" s="65"/>
      <c r="J33" s="65"/>
      <c r="K33" s="65"/>
      <c r="L33" s="65"/>
      <c r="M33" s="65"/>
    </row>
    <row r="34" spans="1:13" x14ac:dyDescent="0.25">
      <c r="A34" s="21">
        <v>24</v>
      </c>
      <c r="B34" s="24" t="s">
        <v>298</v>
      </c>
      <c r="C34" s="64">
        <f t="shared" si="2"/>
        <v>29920</v>
      </c>
      <c r="D34" s="65"/>
      <c r="E34" s="65">
        <v>29920</v>
      </c>
      <c r="F34" s="65"/>
      <c r="G34" s="65"/>
      <c r="H34" s="65"/>
      <c r="I34" s="65"/>
      <c r="J34" s="65"/>
      <c r="K34" s="65"/>
      <c r="L34" s="65"/>
      <c r="M34" s="65"/>
    </row>
    <row r="35" spans="1:13" x14ac:dyDescent="0.25">
      <c r="A35" s="21">
        <v>25</v>
      </c>
      <c r="B35" s="24" t="s">
        <v>299</v>
      </c>
      <c r="C35" s="64">
        <f t="shared" si="2"/>
        <v>4424</v>
      </c>
      <c r="D35" s="65"/>
      <c r="E35" s="65">
        <v>4424</v>
      </c>
      <c r="F35" s="65"/>
      <c r="G35" s="65"/>
      <c r="H35" s="65"/>
      <c r="I35" s="65"/>
      <c r="J35" s="65"/>
      <c r="K35" s="65"/>
      <c r="L35" s="65"/>
      <c r="M35" s="65"/>
    </row>
    <row r="36" spans="1:13" x14ac:dyDescent="0.25">
      <c r="A36" s="21">
        <v>26</v>
      </c>
      <c r="B36" s="24" t="s">
        <v>300</v>
      </c>
      <c r="C36" s="64">
        <f t="shared" si="2"/>
        <v>10063</v>
      </c>
      <c r="D36" s="65"/>
      <c r="E36" s="65">
        <v>10063</v>
      </c>
      <c r="F36" s="65"/>
      <c r="G36" s="65"/>
      <c r="H36" s="65"/>
      <c r="I36" s="65"/>
      <c r="J36" s="65"/>
      <c r="K36" s="65"/>
      <c r="L36" s="65"/>
      <c r="M36" s="65"/>
    </row>
    <row r="37" spans="1:13" x14ac:dyDescent="0.25">
      <c r="A37" s="21">
        <v>27</v>
      </c>
      <c r="B37" s="24" t="s">
        <v>301</v>
      </c>
      <c r="C37" s="64">
        <f t="shared" si="2"/>
        <v>9797</v>
      </c>
      <c r="D37" s="65"/>
      <c r="E37" s="65">
        <v>9797</v>
      </c>
      <c r="F37" s="65"/>
      <c r="G37" s="65"/>
      <c r="H37" s="65"/>
      <c r="I37" s="65"/>
      <c r="J37" s="65"/>
      <c r="K37" s="65"/>
      <c r="L37" s="65"/>
      <c r="M37" s="65"/>
    </row>
    <row r="38" spans="1:13" x14ac:dyDescent="0.25">
      <c r="A38" s="21">
        <v>28</v>
      </c>
      <c r="B38" s="24" t="s">
        <v>302</v>
      </c>
      <c r="C38" s="64">
        <f t="shared" si="2"/>
        <v>23110</v>
      </c>
      <c r="D38" s="65"/>
      <c r="E38" s="65">
        <v>23110</v>
      </c>
      <c r="F38" s="65"/>
      <c r="G38" s="65"/>
      <c r="H38" s="65"/>
      <c r="I38" s="65"/>
      <c r="J38" s="65"/>
      <c r="K38" s="65"/>
      <c r="L38" s="65"/>
      <c r="M38" s="65"/>
    </row>
    <row r="39" spans="1:13" ht="31.5" x14ac:dyDescent="0.25">
      <c r="A39" s="21">
        <v>29</v>
      </c>
      <c r="B39" s="24" t="s">
        <v>303</v>
      </c>
      <c r="C39" s="64">
        <f t="shared" si="2"/>
        <v>5705</v>
      </c>
      <c r="D39" s="65"/>
      <c r="E39" s="65">
        <v>5705</v>
      </c>
      <c r="F39" s="65"/>
      <c r="G39" s="65"/>
      <c r="H39" s="65"/>
      <c r="I39" s="65"/>
      <c r="J39" s="65"/>
      <c r="K39" s="65"/>
      <c r="L39" s="65"/>
      <c r="M39" s="65"/>
    </row>
    <row r="40" spans="1:13" ht="31.5" x14ac:dyDescent="0.25">
      <c r="A40" s="21">
        <v>30</v>
      </c>
      <c r="B40" s="24" t="s">
        <v>304</v>
      </c>
      <c r="C40" s="64">
        <f t="shared" si="2"/>
        <v>12994</v>
      </c>
      <c r="D40" s="65"/>
      <c r="E40" s="65">
        <v>12994</v>
      </c>
      <c r="F40" s="65"/>
      <c r="G40" s="65"/>
      <c r="H40" s="65"/>
      <c r="I40" s="65"/>
      <c r="J40" s="65"/>
      <c r="K40" s="65"/>
      <c r="L40" s="65"/>
      <c r="M40" s="65"/>
    </row>
    <row r="41" spans="1:13" x14ac:dyDescent="0.25">
      <c r="A41" s="21">
        <v>31</v>
      </c>
      <c r="B41" s="24" t="s">
        <v>305</v>
      </c>
      <c r="C41" s="64">
        <f t="shared" si="2"/>
        <v>5428</v>
      </c>
      <c r="D41" s="65"/>
      <c r="E41" s="65">
        <v>5428</v>
      </c>
      <c r="F41" s="65"/>
      <c r="G41" s="65"/>
      <c r="H41" s="65"/>
      <c r="I41" s="65"/>
      <c r="J41" s="65"/>
      <c r="K41" s="65"/>
      <c r="L41" s="65"/>
      <c r="M41" s="65"/>
    </row>
    <row r="42" spans="1:13" x14ac:dyDescent="0.25">
      <c r="A42" s="21">
        <v>32</v>
      </c>
      <c r="B42" s="24" t="s">
        <v>306</v>
      </c>
      <c r="C42" s="64">
        <f t="shared" si="2"/>
        <v>3530</v>
      </c>
      <c r="D42" s="65"/>
      <c r="E42" s="65">
        <v>3530</v>
      </c>
      <c r="F42" s="65"/>
      <c r="G42" s="65"/>
      <c r="H42" s="65"/>
      <c r="I42" s="65"/>
      <c r="J42" s="65"/>
      <c r="K42" s="65"/>
      <c r="L42" s="65"/>
      <c r="M42" s="65"/>
    </row>
    <row r="43" spans="1:13" x14ac:dyDescent="0.25">
      <c r="A43" s="21">
        <v>33</v>
      </c>
      <c r="B43" s="24" t="s">
        <v>307</v>
      </c>
      <c r="C43" s="64">
        <f t="shared" si="2"/>
        <v>23885</v>
      </c>
      <c r="D43" s="65"/>
      <c r="E43" s="65">
        <v>23885</v>
      </c>
      <c r="F43" s="65"/>
      <c r="G43" s="65"/>
      <c r="H43" s="65"/>
      <c r="I43" s="65"/>
      <c r="J43" s="65"/>
      <c r="K43" s="65"/>
      <c r="L43" s="65"/>
      <c r="M43" s="65"/>
    </row>
    <row r="44" spans="1:13" x14ac:dyDescent="0.25">
      <c r="A44" s="21">
        <v>34</v>
      </c>
      <c r="B44" s="24" t="s">
        <v>308</v>
      </c>
      <c r="C44" s="64">
        <f t="shared" si="2"/>
        <v>4500</v>
      </c>
      <c r="D44" s="65"/>
      <c r="E44" s="65">
        <v>4500</v>
      </c>
      <c r="F44" s="65"/>
      <c r="G44" s="65"/>
      <c r="H44" s="65"/>
      <c r="I44" s="65"/>
      <c r="J44" s="65"/>
      <c r="K44" s="65"/>
      <c r="L44" s="65"/>
      <c r="M44" s="65"/>
    </row>
    <row r="45" spans="1:13" ht="31.5" x14ac:dyDescent="0.25">
      <c r="A45" s="21">
        <v>35</v>
      </c>
      <c r="B45" s="24" t="s">
        <v>309</v>
      </c>
      <c r="C45" s="64">
        <f t="shared" si="2"/>
        <v>0</v>
      </c>
      <c r="D45" s="65"/>
      <c r="E45" s="65">
        <v>0</v>
      </c>
      <c r="F45" s="65"/>
      <c r="G45" s="65"/>
      <c r="H45" s="65"/>
      <c r="I45" s="65"/>
      <c r="J45" s="65"/>
      <c r="K45" s="65"/>
      <c r="L45" s="65"/>
      <c r="M45" s="65"/>
    </row>
    <row r="46" spans="1:13" x14ac:dyDescent="0.25">
      <c r="A46" s="21">
        <v>36</v>
      </c>
      <c r="B46" s="24" t="s">
        <v>310</v>
      </c>
      <c r="C46" s="64">
        <f t="shared" si="2"/>
        <v>5162</v>
      </c>
      <c r="D46" s="65"/>
      <c r="E46" s="65">
        <v>5162</v>
      </c>
      <c r="F46" s="65"/>
      <c r="G46" s="65"/>
      <c r="H46" s="65"/>
      <c r="I46" s="65"/>
      <c r="J46" s="65"/>
      <c r="K46" s="65"/>
      <c r="L46" s="65"/>
      <c r="M46" s="65"/>
    </row>
    <row r="47" spans="1:13" x14ac:dyDescent="0.25">
      <c r="A47" s="21">
        <v>37</v>
      </c>
      <c r="B47" s="24" t="s">
        <v>311</v>
      </c>
      <c r="C47" s="64">
        <f t="shared" si="2"/>
        <v>2982</v>
      </c>
      <c r="D47" s="65"/>
      <c r="E47" s="65">
        <v>2982</v>
      </c>
      <c r="F47" s="65"/>
      <c r="G47" s="65"/>
      <c r="H47" s="65"/>
      <c r="I47" s="65"/>
      <c r="J47" s="65"/>
      <c r="K47" s="65"/>
      <c r="L47" s="65"/>
      <c r="M47" s="65"/>
    </row>
    <row r="48" spans="1:13" x14ac:dyDescent="0.25">
      <c r="A48" s="21">
        <v>38</v>
      </c>
      <c r="B48" s="24" t="s">
        <v>312</v>
      </c>
      <c r="C48" s="64">
        <f t="shared" si="2"/>
        <v>20086</v>
      </c>
      <c r="D48" s="65"/>
      <c r="E48" s="65">
        <v>20086</v>
      </c>
      <c r="F48" s="65"/>
      <c r="G48" s="65"/>
      <c r="H48" s="65"/>
      <c r="I48" s="65"/>
      <c r="J48" s="65"/>
      <c r="K48" s="65"/>
      <c r="L48" s="65"/>
      <c r="M48" s="65"/>
    </row>
    <row r="49" spans="1:13" ht="31.5" x14ac:dyDescent="0.25">
      <c r="A49" s="21">
        <v>39</v>
      </c>
      <c r="B49" s="24" t="s">
        <v>313</v>
      </c>
      <c r="C49" s="64">
        <f t="shared" si="2"/>
        <v>493</v>
      </c>
      <c r="D49" s="65"/>
      <c r="E49" s="65">
        <v>493</v>
      </c>
      <c r="F49" s="65"/>
      <c r="G49" s="65"/>
      <c r="H49" s="65"/>
      <c r="I49" s="65"/>
      <c r="J49" s="65"/>
      <c r="K49" s="65"/>
      <c r="L49" s="65"/>
      <c r="M49" s="65"/>
    </row>
    <row r="50" spans="1:13" ht="31.5" x14ac:dyDescent="0.25">
      <c r="A50" s="21">
        <v>40</v>
      </c>
      <c r="B50" s="24" t="s">
        <v>314</v>
      </c>
      <c r="C50" s="64">
        <f t="shared" si="2"/>
        <v>4240</v>
      </c>
      <c r="D50" s="65"/>
      <c r="E50" s="65">
        <v>4240</v>
      </c>
      <c r="F50" s="65"/>
      <c r="G50" s="65"/>
      <c r="H50" s="65"/>
      <c r="I50" s="65"/>
      <c r="J50" s="65"/>
      <c r="K50" s="65"/>
      <c r="L50" s="65"/>
      <c r="M50" s="65"/>
    </row>
    <row r="51" spans="1:13" ht="47.25" x14ac:dyDescent="0.25">
      <c r="A51" s="21">
        <v>41</v>
      </c>
      <c r="B51" s="24" t="s">
        <v>315</v>
      </c>
      <c r="C51" s="64">
        <f t="shared" si="2"/>
        <v>40000</v>
      </c>
      <c r="D51" s="65"/>
      <c r="E51" s="65">
        <v>40000</v>
      </c>
      <c r="F51" s="65"/>
      <c r="G51" s="65"/>
      <c r="H51" s="65"/>
      <c r="I51" s="65"/>
      <c r="J51" s="65"/>
      <c r="K51" s="65"/>
      <c r="L51" s="65"/>
      <c r="M51" s="65"/>
    </row>
    <row r="52" spans="1:13" x14ac:dyDescent="0.25">
      <c r="A52" s="21">
        <v>42</v>
      </c>
      <c r="B52" s="24" t="s">
        <v>316</v>
      </c>
      <c r="C52" s="64">
        <f t="shared" si="2"/>
        <v>7000</v>
      </c>
      <c r="D52" s="65"/>
      <c r="E52" s="65">
        <v>7000</v>
      </c>
      <c r="F52" s="65"/>
      <c r="G52" s="65"/>
      <c r="H52" s="65"/>
      <c r="I52" s="65"/>
      <c r="J52" s="65"/>
      <c r="K52" s="65"/>
      <c r="L52" s="65"/>
      <c r="M52" s="65"/>
    </row>
    <row r="53" spans="1:13" x14ac:dyDescent="0.25">
      <c r="A53" s="21">
        <v>43</v>
      </c>
      <c r="B53" s="24" t="s">
        <v>317</v>
      </c>
      <c r="C53" s="64">
        <f t="shared" si="2"/>
        <v>2071</v>
      </c>
      <c r="D53" s="65"/>
      <c r="E53" s="65">
        <v>2071</v>
      </c>
      <c r="F53" s="65"/>
      <c r="G53" s="65"/>
      <c r="H53" s="65"/>
      <c r="I53" s="65"/>
      <c r="J53" s="65"/>
      <c r="K53" s="65"/>
      <c r="L53" s="65"/>
      <c r="M53" s="65"/>
    </row>
    <row r="54" spans="1:13" ht="31.5" x14ac:dyDescent="0.25">
      <c r="A54" s="21">
        <v>44</v>
      </c>
      <c r="B54" s="24" t="s">
        <v>318</v>
      </c>
      <c r="C54" s="64">
        <f t="shared" si="2"/>
        <v>2774</v>
      </c>
      <c r="D54" s="65"/>
      <c r="E54" s="65">
        <v>2774</v>
      </c>
      <c r="F54" s="65"/>
      <c r="G54" s="65"/>
      <c r="H54" s="65"/>
      <c r="I54" s="65"/>
      <c r="J54" s="65"/>
      <c r="K54" s="65"/>
      <c r="L54" s="65"/>
      <c r="M54" s="65"/>
    </row>
    <row r="55" spans="1:13" ht="31.5" x14ac:dyDescent="0.25">
      <c r="A55" s="21">
        <v>45</v>
      </c>
      <c r="B55" s="24" t="s">
        <v>319</v>
      </c>
      <c r="C55" s="64">
        <f t="shared" si="2"/>
        <v>437</v>
      </c>
      <c r="D55" s="65"/>
      <c r="E55" s="65">
        <v>437</v>
      </c>
      <c r="F55" s="65"/>
      <c r="G55" s="65"/>
      <c r="H55" s="65"/>
      <c r="I55" s="65"/>
      <c r="J55" s="65"/>
      <c r="K55" s="65"/>
      <c r="L55" s="65"/>
      <c r="M55" s="65"/>
    </row>
    <row r="56" spans="1:13" x14ac:dyDescent="0.25">
      <c r="A56" s="21">
        <v>46</v>
      </c>
      <c r="B56" s="24" t="s">
        <v>320</v>
      </c>
      <c r="C56" s="64">
        <f t="shared" si="2"/>
        <v>4037</v>
      </c>
      <c r="D56" s="65"/>
      <c r="E56" s="65">
        <v>4037</v>
      </c>
      <c r="F56" s="65"/>
      <c r="G56" s="65"/>
      <c r="H56" s="65"/>
      <c r="I56" s="65"/>
      <c r="J56" s="65"/>
      <c r="K56" s="65"/>
      <c r="L56" s="65"/>
      <c r="M56" s="65"/>
    </row>
    <row r="57" spans="1:13" x14ac:dyDescent="0.25">
      <c r="A57" s="21">
        <v>47</v>
      </c>
      <c r="B57" s="24" t="s">
        <v>321</v>
      </c>
      <c r="C57" s="64">
        <f t="shared" si="2"/>
        <v>1566</v>
      </c>
      <c r="D57" s="65"/>
      <c r="E57" s="65">
        <v>1566</v>
      </c>
      <c r="F57" s="65"/>
      <c r="G57" s="65"/>
      <c r="H57" s="65"/>
      <c r="I57" s="65"/>
      <c r="J57" s="65"/>
      <c r="K57" s="65"/>
      <c r="L57" s="65"/>
      <c r="M57" s="65"/>
    </row>
    <row r="58" spans="1:13" x14ac:dyDescent="0.25">
      <c r="A58" s="21">
        <v>48</v>
      </c>
      <c r="B58" s="24" t="s">
        <v>322</v>
      </c>
      <c r="C58" s="64">
        <f t="shared" si="2"/>
        <v>2036</v>
      </c>
      <c r="D58" s="65"/>
      <c r="E58" s="65">
        <v>2036</v>
      </c>
      <c r="F58" s="65"/>
      <c r="G58" s="65"/>
      <c r="H58" s="65"/>
      <c r="I58" s="65"/>
      <c r="J58" s="65"/>
      <c r="K58" s="65"/>
      <c r="L58" s="65"/>
      <c r="M58" s="65"/>
    </row>
    <row r="59" spans="1:13" x14ac:dyDescent="0.25">
      <c r="A59" s="21">
        <v>49</v>
      </c>
      <c r="B59" s="24" t="s">
        <v>323</v>
      </c>
      <c r="C59" s="64">
        <f t="shared" si="2"/>
        <v>245</v>
      </c>
      <c r="D59" s="65"/>
      <c r="E59" s="65">
        <v>245</v>
      </c>
      <c r="F59" s="65"/>
      <c r="G59" s="65"/>
      <c r="H59" s="65"/>
      <c r="I59" s="65"/>
      <c r="J59" s="65"/>
      <c r="K59" s="65"/>
      <c r="L59" s="65"/>
      <c r="M59" s="65"/>
    </row>
    <row r="60" spans="1:13" x14ac:dyDescent="0.25">
      <c r="A60" s="21">
        <v>50</v>
      </c>
      <c r="B60" s="24" t="s">
        <v>324</v>
      </c>
      <c r="C60" s="64">
        <f t="shared" si="2"/>
        <v>307</v>
      </c>
      <c r="D60" s="65"/>
      <c r="E60" s="65">
        <v>307</v>
      </c>
      <c r="F60" s="65"/>
      <c r="G60" s="65"/>
      <c r="H60" s="65"/>
      <c r="I60" s="65"/>
      <c r="J60" s="65"/>
      <c r="K60" s="65"/>
      <c r="L60" s="65"/>
      <c r="M60" s="65"/>
    </row>
    <row r="61" spans="1:13" x14ac:dyDescent="0.25">
      <c r="A61" s="21">
        <v>51</v>
      </c>
      <c r="B61" s="24" t="s">
        <v>325</v>
      </c>
      <c r="C61" s="64">
        <f t="shared" si="2"/>
        <v>361</v>
      </c>
      <c r="D61" s="65"/>
      <c r="E61" s="65">
        <v>361</v>
      </c>
      <c r="F61" s="65"/>
      <c r="G61" s="65"/>
      <c r="H61" s="65"/>
      <c r="I61" s="65"/>
      <c r="J61" s="65"/>
      <c r="K61" s="65"/>
      <c r="L61" s="65"/>
      <c r="M61" s="65"/>
    </row>
    <row r="62" spans="1:13" ht="31.5" x14ac:dyDescent="0.25">
      <c r="A62" s="21">
        <v>52</v>
      </c>
      <c r="B62" s="24" t="s">
        <v>326</v>
      </c>
      <c r="C62" s="64">
        <f t="shared" si="2"/>
        <v>220</v>
      </c>
      <c r="D62" s="65"/>
      <c r="E62" s="65">
        <v>220</v>
      </c>
      <c r="F62" s="65"/>
      <c r="G62" s="65"/>
      <c r="H62" s="65"/>
      <c r="I62" s="65"/>
      <c r="J62" s="65"/>
      <c r="K62" s="65"/>
      <c r="L62" s="65"/>
      <c r="M62" s="65"/>
    </row>
    <row r="63" spans="1:13" ht="31.5" x14ac:dyDescent="0.25">
      <c r="A63" s="21">
        <v>53</v>
      </c>
      <c r="B63" s="24" t="s">
        <v>327</v>
      </c>
      <c r="C63" s="64">
        <f t="shared" si="2"/>
        <v>186</v>
      </c>
      <c r="D63" s="65"/>
      <c r="E63" s="65">
        <v>186</v>
      </c>
      <c r="F63" s="65"/>
      <c r="G63" s="65"/>
      <c r="H63" s="65"/>
      <c r="I63" s="65"/>
      <c r="J63" s="65"/>
      <c r="K63" s="65"/>
      <c r="L63" s="65"/>
      <c r="M63" s="65"/>
    </row>
    <row r="64" spans="1:13" ht="31.5" x14ac:dyDescent="0.25">
      <c r="A64" s="21">
        <v>54</v>
      </c>
      <c r="B64" s="24" t="s">
        <v>328</v>
      </c>
      <c r="C64" s="64">
        <f t="shared" si="2"/>
        <v>186</v>
      </c>
      <c r="D64" s="65"/>
      <c r="E64" s="65">
        <v>186</v>
      </c>
      <c r="F64" s="65"/>
      <c r="G64" s="65"/>
      <c r="H64" s="65"/>
      <c r="I64" s="65"/>
      <c r="J64" s="65"/>
      <c r="K64" s="65"/>
      <c r="L64" s="65"/>
      <c r="M64" s="65"/>
    </row>
    <row r="65" spans="1:13" x14ac:dyDescent="0.25">
      <c r="A65" s="21">
        <v>55</v>
      </c>
      <c r="B65" s="24" t="s">
        <v>329</v>
      </c>
      <c r="C65" s="64">
        <f t="shared" si="2"/>
        <v>295</v>
      </c>
      <c r="D65" s="65"/>
      <c r="E65" s="65">
        <v>295</v>
      </c>
      <c r="F65" s="65"/>
      <c r="G65" s="65"/>
      <c r="H65" s="65"/>
      <c r="I65" s="65"/>
      <c r="J65" s="65"/>
      <c r="K65" s="65"/>
      <c r="L65" s="65"/>
      <c r="M65" s="65"/>
    </row>
    <row r="66" spans="1:13" ht="31.5" x14ac:dyDescent="0.25">
      <c r="A66" s="21">
        <v>56</v>
      </c>
      <c r="B66" s="24" t="s">
        <v>330</v>
      </c>
      <c r="C66" s="64">
        <f t="shared" si="2"/>
        <v>246</v>
      </c>
      <c r="D66" s="65"/>
      <c r="E66" s="65">
        <v>246</v>
      </c>
      <c r="F66" s="65"/>
      <c r="G66" s="65"/>
      <c r="H66" s="65"/>
      <c r="I66" s="65"/>
      <c r="J66" s="65"/>
      <c r="K66" s="65"/>
      <c r="L66" s="65"/>
      <c r="M66" s="65"/>
    </row>
    <row r="67" spans="1:13" x14ac:dyDescent="0.25">
      <c r="A67" s="21">
        <v>57</v>
      </c>
      <c r="B67" s="24" t="s">
        <v>331</v>
      </c>
      <c r="C67" s="64">
        <f t="shared" si="2"/>
        <v>286</v>
      </c>
      <c r="D67" s="65"/>
      <c r="E67" s="65">
        <v>286</v>
      </c>
      <c r="F67" s="65"/>
      <c r="G67" s="65"/>
      <c r="H67" s="65"/>
      <c r="I67" s="65"/>
      <c r="J67" s="65"/>
      <c r="K67" s="65"/>
      <c r="L67" s="65"/>
      <c r="M67" s="65"/>
    </row>
    <row r="68" spans="1:13" x14ac:dyDescent="0.25">
      <c r="A68" s="21">
        <v>58</v>
      </c>
      <c r="B68" s="24" t="s">
        <v>332</v>
      </c>
      <c r="C68" s="64">
        <f t="shared" si="2"/>
        <v>273</v>
      </c>
      <c r="D68" s="65"/>
      <c r="E68" s="65">
        <v>273</v>
      </c>
      <c r="F68" s="65"/>
      <c r="G68" s="65"/>
      <c r="H68" s="65"/>
      <c r="I68" s="65"/>
      <c r="J68" s="65"/>
      <c r="K68" s="65"/>
      <c r="L68" s="65"/>
      <c r="M68" s="65"/>
    </row>
    <row r="69" spans="1:13" x14ac:dyDescent="0.25">
      <c r="A69" s="21">
        <v>59</v>
      </c>
      <c r="B69" s="24" t="s">
        <v>333</v>
      </c>
      <c r="C69" s="64">
        <f t="shared" si="2"/>
        <v>150</v>
      </c>
      <c r="D69" s="65"/>
      <c r="E69" s="65">
        <v>150</v>
      </c>
      <c r="F69" s="65"/>
      <c r="G69" s="65"/>
      <c r="H69" s="65"/>
      <c r="I69" s="65"/>
      <c r="J69" s="65"/>
      <c r="K69" s="65"/>
      <c r="L69" s="65"/>
      <c r="M69" s="65"/>
    </row>
    <row r="70" spans="1:13" x14ac:dyDescent="0.25">
      <c r="A70" s="21">
        <v>60</v>
      </c>
      <c r="B70" s="24" t="s">
        <v>334</v>
      </c>
      <c r="C70" s="64">
        <f t="shared" si="2"/>
        <v>407</v>
      </c>
      <c r="D70" s="65"/>
      <c r="E70" s="65">
        <v>407</v>
      </c>
      <c r="F70" s="65"/>
      <c r="G70" s="65"/>
      <c r="H70" s="65"/>
      <c r="I70" s="65"/>
      <c r="J70" s="65"/>
      <c r="K70" s="65"/>
      <c r="L70" s="65"/>
      <c r="M70" s="65"/>
    </row>
    <row r="71" spans="1:13" ht="31.5" x14ac:dyDescent="0.25">
      <c r="A71" s="21">
        <v>61</v>
      </c>
      <c r="B71" s="24" t="s">
        <v>335</v>
      </c>
      <c r="C71" s="64">
        <f t="shared" si="2"/>
        <v>12207</v>
      </c>
      <c r="D71" s="65"/>
      <c r="E71" s="65">
        <v>12207</v>
      </c>
      <c r="F71" s="65"/>
      <c r="G71" s="65"/>
      <c r="H71" s="65"/>
      <c r="I71" s="65"/>
      <c r="J71" s="65"/>
      <c r="K71" s="65"/>
      <c r="L71" s="65"/>
      <c r="M71" s="65"/>
    </row>
    <row r="72" spans="1:13" x14ac:dyDescent="0.25">
      <c r="A72" s="21">
        <v>62</v>
      </c>
      <c r="B72" s="24" t="s">
        <v>336</v>
      </c>
      <c r="C72" s="64">
        <f t="shared" si="2"/>
        <v>90</v>
      </c>
      <c r="D72" s="65"/>
      <c r="E72" s="65">
        <v>90</v>
      </c>
      <c r="F72" s="65"/>
      <c r="G72" s="65"/>
      <c r="H72" s="65"/>
      <c r="I72" s="65"/>
      <c r="J72" s="65"/>
      <c r="K72" s="65"/>
      <c r="L72" s="65"/>
      <c r="M72" s="65"/>
    </row>
    <row r="73" spans="1:13" ht="47.25" x14ac:dyDescent="0.25">
      <c r="A73" s="21">
        <v>63</v>
      </c>
      <c r="B73" s="24" t="s">
        <v>337</v>
      </c>
      <c r="C73" s="64">
        <f t="shared" si="2"/>
        <v>6000</v>
      </c>
      <c r="D73" s="65"/>
      <c r="E73" s="65">
        <v>6000</v>
      </c>
      <c r="F73" s="65"/>
      <c r="G73" s="65"/>
      <c r="H73" s="65"/>
      <c r="I73" s="65"/>
      <c r="J73" s="65"/>
      <c r="K73" s="65"/>
      <c r="L73" s="65"/>
      <c r="M73" s="65"/>
    </row>
    <row r="74" spans="1:13" x14ac:dyDescent="0.25">
      <c r="A74" s="21">
        <v>64</v>
      </c>
      <c r="B74" s="24" t="s">
        <v>338</v>
      </c>
      <c r="C74" s="64">
        <f t="shared" si="2"/>
        <v>485155</v>
      </c>
      <c r="D74" s="65"/>
      <c r="E74" s="65">
        <v>485155</v>
      </c>
      <c r="F74" s="65"/>
      <c r="G74" s="65"/>
      <c r="H74" s="65"/>
      <c r="I74" s="65"/>
      <c r="J74" s="65"/>
      <c r="K74" s="65"/>
      <c r="L74" s="65"/>
      <c r="M74" s="65"/>
    </row>
    <row r="75" spans="1:13" x14ac:dyDescent="0.25">
      <c r="A75" s="21">
        <v>65</v>
      </c>
      <c r="B75" s="24" t="s">
        <v>339</v>
      </c>
      <c r="C75" s="64">
        <f t="shared" ref="C75:C115" si="3">+D75+E75+F75+G75+H75+I75+J75+M75</f>
        <v>50269</v>
      </c>
      <c r="D75" s="65"/>
      <c r="E75" s="65">
        <v>50269</v>
      </c>
      <c r="F75" s="65"/>
      <c r="G75" s="65"/>
      <c r="H75" s="65"/>
      <c r="I75" s="65"/>
      <c r="J75" s="65"/>
      <c r="K75" s="65"/>
      <c r="L75" s="65"/>
      <c r="M75" s="65"/>
    </row>
    <row r="76" spans="1:13" ht="31.5" x14ac:dyDescent="0.25">
      <c r="A76" s="21">
        <v>66</v>
      </c>
      <c r="B76" s="24" t="s">
        <v>340</v>
      </c>
      <c r="C76" s="64">
        <f t="shared" si="3"/>
        <v>64910</v>
      </c>
      <c r="D76" s="65"/>
      <c r="E76" s="65">
        <v>64910</v>
      </c>
      <c r="F76" s="65"/>
      <c r="G76" s="65"/>
      <c r="H76" s="65"/>
      <c r="I76" s="65"/>
      <c r="J76" s="65"/>
      <c r="K76" s="65"/>
      <c r="L76" s="65"/>
      <c r="M76" s="65"/>
    </row>
    <row r="77" spans="1:13" ht="31.5" x14ac:dyDescent="0.25">
      <c r="A77" s="21">
        <v>67</v>
      </c>
      <c r="B77" s="24" t="s">
        <v>341</v>
      </c>
      <c r="C77" s="64">
        <f t="shared" si="3"/>
        <v>5250</v>
      </c>
      <c r="D77" s="65"/>
      <c r="E77" s="65">
        <v>5250</v>
      </c>
      <c r="F77" s="65"/>
      <c r="G77" s="65"/>
      <c r="H77" s="65"/>
      <c r="I77" s="65"/>
      <c r="J77" s="65"/>
      <c r="K77" s="65"/>
      <c r="L77" s="65"/>
      <c r="M77" s="65"/>
    </row>
    <row r="78" spans="1:13" x14ac:dyDescent="0.25">
      <c r="A78" s="21">
        <v>68</v>
      </c>
      <c r="B78" s="24" t="s">
        <v>342</v>
      </c>
      <c r="C78" s="64">
        <f t="shared" si="3"/>
        <v>140043</v>
      </c>
      <c r="D78" s="65"/>
      <c r="E78" s="65">
        <v>140043</v>
      </c>
      <c r="F78" s="65"/>
      <c r="G78" s="65"/>
      <c r="H78" s="65"/>
      <c r="I78" s="65"/>
      <c r="J78" s="65"/>
      <c r="K78" s="65"/>
      <c r="L78" s="65"/>
      <c r="M78" s="65"/>
    </row>
    <row r="79" spans="1:13" ht="31.5" x14ac:dyDescent="0.25">
      <c r="A79" s="21"/>
      <c r="B79" s="24" t="s">
        <v>343</v>
      </c>
      <c r="C79" s="64">
        <f t="shared" si="3"/>
        <v>118822</v>
      </c>
      <c r="D79" s="65"/>
      <c r="E79" s="65">
        <v>118822</v>
      </c>
      <c r="F79" s="65"/>
      <c r="G79" s="65"/>
      <c r="H79" s="65"/>
      <c r="I79" s="65"/>
      <c r="J79" s="65"/>
      <c r="K79" s="65"/>
      <c r="L79" s="65"/>
      <c r="M79" s="65"/>
    </row>
    <row r="80" spans="1:13" ht="31.5" x14ac:dyDescent="0.25">
      <c r="A80" s="21"/>
      <c r="B80" s="24" t="s">
        <v>344</v>
      </c>
      <c r="C80" s="64">
        <f t="shared" si="3"/>
        <v>10364</v>
      </c>
      <c r="D80" s="65"/>
      <c r="E80" s="65">
        <v>10364</v>
      </c>
      <c r="F80" s="65"/>
      <c r="G80" s="65"/>
      <c r="H80" s="65"/>
      <c r="I80" s="65"/>
      <c r="J80" s="65"/>
      <c r="K80" s="65"/>
      <c r="L80" s="65"/>
      <c r="M80" s="65"/>
    </row>
    <row r="81" spans="1:13" ht="31.5" x14ac:dyDescent="0.25">
      <c r="A81" s="21"/>
      <c r="B81" s="24" t="s">
        <v>345</v>
      </c>
      <c r="C81" s="64">
        <f t="shared" si="3"/>
        <v>2000</v>
      </c>
      <c r="D81" s="65"/>
      <c r="E81" s="65">
        <v>2000</v>
      </c>
      <c r="F81" s="65"/>
      <c r="G81" s="65"/>
      <c r="H81" s="65"/>
      <c r="I81" s="65"/>
      <c r="J81" s="65"/>
      <c r="K81" s="65"/>
      <c r="L81" s="65"/>
      <c r="M81" s="65"/>
    </row>
    <row r="82" spans="1:13" ht="31.5" x14ac:dyDescent="0.25">
      <c r="A82" s="21"/>
      <c r="B82" s="24" t="s">
        <v>346</v>
      </c>
      <c r="C82" s="64">
        <f t="shared" si="3"/>
        <v>1857</v>
      </c>
      <c r="D82" s="65"/>
      <c r="E82" s="65">
        <v>1857</v>
      </c>
      <c r="F82" s="65"/>
      <c r="G82" s="65"/>
      <c r="H82" s="65"/>
      <c r="I82" s="65"/>
      <c r="J82" s="65"/>
      <c r="K82" s="65"/>
      <c r="L82" s="65"/>
      <c r="M82" s="65"/>
    </row>
    <row r="83" spans="1:13" x14ac:dyDescent="0.25">
      <c r="A83" s="21"/>
      <c r="B83" s="24" t="s">
        <v>347</v>
      </c>
      <c r="C83" s="64">
        <f t="shared" si="3"/>
        <v>357</v>
      </c>
      <c r="D83" s="65"/>
      <c r="E83" s="65">
        <v>357</v>
      </c>
      <c r="F83" s="65"/>
      <c r="G83" s="65"/>
      <c r="H83" s="65"/>
      <c r="I83" s="65"/>
      <c r="J83" s="65"/>
      <c r="K83" s="65"/>
      <c r="L83" s="65"/>
      <c r="M83" s="65"/>
    </row>
    <row r="84" spans="1:13" x14ac:dyDescent="0.25">
      <c r="A84" s="21"/>
      <c r="B84" s="24" t="s">
        <v>348</v>
      </c>
      <c r="C84" s="64">
        <f t="shared" si="3"/>
        <v>1000</v>
      </c>
      <c r="D84" s="65"/>
      <c r="E84" s="65">
        <v>1000</v>
      </c>
      <c r="F84" s="65"/>
      <c r="G84" s="65"/>
      <c r="H84" s="65"/>
      <c r="I84" s="65"/>
      <c r="J84" s="65"/>
      <c r="K84" s="65"/>
      <c r="L84" s="65"/>
      <c r="M84" s="65"/>
    </row>
    <row r="85" spans="1:13" ht="31.5" x14ac:dyDescent="0.25">
      <c r="A85" s="21"/>
      <c r="B85" s="24" t="s">
        <v>349</v>
      </c>
      <c r="C85" s="64">
        <f t="shared" si="3"/>
        <v>500</v>
      </c>
      <c r="D85" s="65"/>
      <c r="E85" s="65">
        <v>500</v>
      </c>
      <c r="F85" s="65"/>
      <c r="G85" s="65"/>
      <c r="H85" s="65"/>
      <c r="I85" s="65"/>
      <c r="J85" s="65"/>
      <c r="K85" s="65"/>
      <c r="L85" s="65"/>
      <c r="M85" s="65"/>
    </row>
    <row r="86" spans="1:13" ht="31.5" x14ac:dyDescent="0.25">
      <c r="A86" s="21"/>
      <c r="B86" s="24" t="s">
        <v>350</v>
      </c>
      <c r="C86" s="64">
        <f t="shared" si="3"/>
        <v>7000</v>
      </c>
      <c r="D86" s="65"/>
      <c r="E86" s="65">
        <v>7000</v>
      </c>
      <c r="F86" s="65"/>
      <c r="G86" s="65"/>
      <c r="H86" s="65"/>
      <c r="I86" s="65"/>
      <c r="J86" s="65"/>
      <c r="K86" s="65"/>
      <c r="L86" s="65"/>
      <c r="M86" s="65"/>
    </row>
    <row r="87" spans="1:13" ht="47.25" x14ac:dyDescent="0.25">
      <c r="A87" s="21">
        <v>69</v>
      </c>
      <c r="B87" s="24" t="s">
        <v>351</v>
      </c>
      <c r="C87" s="64">
        <f t="shared" si="3"/>
        <v>40000</v>
      </c>
      <c r="D87" s="65"/>
      <c r="E87" s="65">
        <v>40000</v>
      </c>
      <c r="F87" s="65"/>
      <c r="G87" s="65"/>
      <c r="H87" s="65"/>
      <c r="I87" s="65"/>
      <c r="J87" s="65"/>
      <c r="K87" s="65"/>
      <c r="L87" s="65"/>
      <c r="M87" s="65"/>
    </row>
    <row r="88" spans="1:13" x14ac:dyDescent="0.25">
      <c r="A88" s="21">
        <v>70</v>
      </c>
      <c r="B88" s="24" t="s">
        <v>352</v>
      </c>
      <c r="C88" s="64">
        <f t="shared" si="3"/>
        <v>41920</v>
      </c>
      <c r="D88" s="65"/>
      <c r="E88" s="65">
        <v>41920</v>
      </c>
      <c r="F88" s="65"/>
      <c r="G88" s="65"/>
      <c r="H88" s="65"/>
      <c r="I88" s="65"/>
      <c r="J88" s="65"/>
      <c r="K88" s="65"/>
      <c r="L88" s="65"/>
      <c r="M88" s="65"/>
    </row>
    <row r="89" spans="1:13" x14ac:dyDescent="0.25">
      <c r="A89" s="21"/>
      <c r="B89" s="24" t="s">
        <v>353</v>
      </c>
      <c r="C89" s="64">
        <f t="shared" si="3"/>
        <v>11631</v>
      </c>
      <c r="D89" s="65"/>
      <c r="E89" s="65">
        <v>11631</v>
      </c>
      <c r="F89" s="65"/>
      <c r="G89" s="65"/>
      <c r="H89" s="65"/>
      <c r="I89" s="65"/>
      <c r="J89" s="65"/>
      <c r="K89" s="65"/>
      <c r="L89" s="65"/>
      <c r="M89" s="65"/>
    </row>
    <row r="90" spans="1:13" x14ac:dyDescent="0.25">
      <c r="A90" s="21"/>
      <c r="B90" s="24" t="s">
        <v>354</v>
      </c>
      <c r="C90" s="64">
        <f t="shared" si="3"/>
        <v>600</v>
      </c>
      <c r="D90" s="65"/>
      <c r="E90" s="65">
        <v>600</v>
      </c>
      <c r="F90" s="65"/>
      <c r="G90" s="65"/>
      <c r="H90" s="65"/>
      <c r="I90" s="65"/>
      <c r="J90" s="65"/>
      <c r="K90" s="65"/>
      <c r="L90" s="65"/>
      <c r="M90" s="65"/>
    </row>
    <row r="91" spans="1:13" ht="31.5" x14ac:dyDescent="0.25">
      <c r="A91" s="21"/>
      <c r="B91" s="24" t="s">
        <v>355</v>
      </c>
      <c r="C91" s="64">
        <f t="shared" si="3"/>
        <v>100</v>
      </c>
      <c r="D91" s="65"/>
      <c r="E91" s="65">
        <v>100</v>
      </c>
      <c r="F91" s="65"/>
      <c r="G91" s="65"/>
      <c r="H91" s="65"/>
      <c r="I91" s="65"/>
      <c r="J91" s="65"/>
      <c r="K91" s="65"/>
      <c r="L91" s="65"/>
      <c r="M91" s="65"/>
    </row>
    <row r="92" spans="1:13" x14ac:dyDescent="0.25">
      <c r="A92" s="21"/>
      <c r="B92" s="24" t="s">
        <v>356</v>
      </c>
      <c r="C92" s="64">
        <f t="shared" si="3"/>
        <v>100</v>
      </c>
      <c r="D92" s="65"/>
      <c r="E92" s="65">
        <v>100</v>
      </c>
      <c r="F92" s="65"/>
      <c r="G92" s="65"/>
      <c r="H92" s="65"/>
      <c r="I92" s="65"/>
      <c r="J92" s="65"/>
      <c r="K92" s="65"/>
      <c r="L92" s="65"/>
      <c r="M92" s="65"/>
    </row>
    <row r="93" spans="1:13" x14ac:dyDescent="0.25">
      <c r="A93" s="21"/>
      <c r="B93" s="24" t="s">
        <v>357</v>
      </c>
      <c r="C93" s="64">
        <f t="shared" si="3"/>
        <v>500</v>
      </c>
      <c r="D93" s="65"/>
      <c r="E93" s="65">
        <v>500</v>
      </c>
      <c r="F93" s="65"/>
      <c r="G93" s="65"/>
      <c r="H93" s="65"/>
      <c r="I93" s="65"/>
      <c r="J93" s="65"/>
      <c r="K93" s="65"/>
      <c r="L93" s="65"/>
      <c r="M93" s="65"/>
    </row>
    <row r="94" spans="1:13" ht="31.5" x14ac:dyDescent="0.25">
      <c r="A94" s="21"/>
      <c r="B94" s="24" t="s">
        <v>358</v>
      </c>
      <c r="C94" s="64">
        <f t="shared" si="3"/>
        <v>2400</v>
      </c>
      <c r="D94" s="65"/>
      <c r="E94" s="65">
        <v>2400</v>
      </c>
      <c r="F94" s="65"/>
      <c r="G94" s="65"/>
      <c r="H94" s="65"/>
      <c r="I94" s="65"/>
      <c r="J94" s="65"/>
      <c r="K94" s="65"/>
      <c r="L94" s="65"/>
      <c r="M94" s="65"/>
    </row>
    <row r="95" spans="1:13" ht="94.5" x14ac:dyDescent="0.25">
      <c r="A95" s="21"/>
      <c r="B95" s="24" t="s">
        <v>359</v>
      </c>
      <c r="C95" s="64">
        <f t="shared" si="3"/>
        <v>26589</v>
      </c>
      <c r="D95" s="65"/>
      <c r="E95" s="65">
        <v>26589</v>
      </c>
      <c r="F95" s="65"/>
      <c r="G95" s="65"/>
      <c r="H95" s="65"/>
      <c r="I95" s="65"/>
      <c r="J95" s="65"/>
      <c r="K95" s="65"/>
      <c r="L95" s="65"/>
      <c r="M95" s="65"/>
    </row>
    <row r="96" spans="1:13" x14ac:dyDescent="0.25">
      <c r="A96" s="21">
        <v>71</v>
      </c>
      <c r="B96" s="24" t="s">
        <v>360</v>
      </c>
      <c r="C96" s="64">
        <f t="shared" si="3"/>
        <v>159214</v>
      </c>
      <c r="D96" s="65"/>
      <c r="E96" s="65">
        <v>159214</v>
      </c>
      <c r="F96" s="65"/>
      <c r="G96" s="65"/>
      <c r="H96" s="65"/>
      <c r="I96" s="65"/>
      <c r="J96" s="65"/>
      <c r="K96" s="65"/>
      <c r="L96" s="65"/>
      <c r="M96" s="65"/>
    </row>
    <row r="97" spans="1:13" x14ac:dyDescent="0.25">
      <c r="A97" s="21"/>
      <c r="B97" s="24" t="s">
        <v>361</v>
      </c>
      <c r="C97" s="64">
        <f t="shared" si="3"/>
        <v>20779</v>
      </c>
      <c r="D97" s="65"/>
      <c r="E97" s="65">
        <v>20779</v>
      </c>
      <c r="F97" s="65"/>
      <c r="G97" s="65"/>
      <c r="H97" s="65"/>
      <c r="I97" s="65"/>
      <c r="J97" s="65"/>
      <c r="K97" s="65"/>
      <c r="L97" s="65"/>
      <c r="M97" s="65"/>
    </row>
    <row r="98" spans="1:13" ht="31.5" x14ac:dyDescent="0.25">
      <c r="A98" s="21"/>
      <c r="B98" s="24" t="s">
        <v>362</v>
      </c>
      <c r="C98" s="64">
        <f t="shared" si="3"/>
        <v>31279</v>
      </c>
      <c r="D98" s="65"/>
      <c r="E98" s="65">
        <v>31279</v>
      </c>
      <c r="F98" s="65"/>
      <c r="G98" s="65"/>
      <c r="H98" s="65"/>
      <c r="I98" s="65"/>
      <c r="J98" s="65"/>
      <c r="K98" s="65"/>
      <c r="L98" s="65"/>
      <c r="M98" s="65"/>
    </row>
    <row r="99" spans="1:13" ht="31.5" x14ac:dyDescent="0.25">
      <c r="A99" s="21"/>
      <c r="B99" s="24" t="s">
        <v>363</v>
      </c>
      <c r="C99" s="64">
        <f t="shared" si="3"/>
        <v>4198</v>
      </c>
      <c r="D99" s="65"/>
      <c r="E99" s="65">
        <v>4198</v>
      </c>
      <c r="F99" s="65"/>
      <c r="G99" s="65"/>
      <c r="H99" s="65"/>
      <c r="I99" s="65"/>
      <c r="J99" s="65"/>
      <c r="K99" s="65"/>
      <c r="L99" s="65"/>
      <c r="M99" s="65"/>
    </row>
    <row r="100" spans="1:13" ht="31.5" x14ac:dyDescent="0.25">
      <c r="A100" s="21"/>
      <c r="B100" s="24" t="s">
        <v>364</v>
      </c>
      <c r="C100" s="64">
        <f t="shared" si="3"/>
        <v>6600</v>
      </c>
      <c r="D100" s="65"/>
      <c r="E100" s="65">
        <v>6600</v>
      </c>
      <c r="F100" s="65"/>
      <c r="G100" s="65"/>
      <c r="H100" s="65"/>
      <c r="I100" s="65"/>
      <c r="J100" s="65"/>
      <c r="K100" s="65"/>
      <c r="L100" s="65"/>
      <c r="M100" s="65"/>
    </row>
    <row r="101" spans="1:13" x14ac:dyDescent="0.25">
      <c r="A101" s="21"/>
      <c r="B101" s="24" t="s">
        <v>365</v>
      </c>
      <c r="C101" s="64">
        <f t="shared" si="3"/>
        <v>2068</v>
      </c>
      <c r="D101" s="65"/>
      <c r="E101" s="65">
        <v>2068</v>
      </c>
      <c r="F101" s="65"/>
      <c r="G101" s="65"/>
      <c r="H101" s="65"/>
      <c r="I101" s="65"/>
      <c r="J101" s="65"/>
      <c r="K101" s="65"/>
      <c r="L101" s="65"/>
      <c r="M101" s="65"/>
    </row>
    <row r="102" spans="1:13" ht="31.5" x14ac:dyDescent="0.25">
      <c r="A102" s="21"/>
      <c r="B102" s="24" t="s">
        <v>366</v>
      </c>
      <c r="C102" s="64">
        <f t="shared" si="3"/>
        <v>11100</v>
      </c>
      <c r="D102" s="65"/>
      <c r="E102" s="65">
        <v>11100</v>
      </c>
      <c r="F102" s="65"/>
      <c r="G102" s="65"/>
      <c r="H102" s="65"/>
      <c r="I102" s="65"/>
      <c r="J102" s="65"/>
      <c r="K102" s="65"/>
      <c r="L102" s="65"/>
      <c r="M102" s="65"/>
    </row>
    <row r="103" spans="1:13" x14ac:dyDescent="0.25">
      <c r="A103" s="21"/>
      <c r="B103" s="24" t="s">
        <v>367</v>
      </c>
      <c r="C103" s="64">
        <f t="shared" si="3"/>
        <v>2000</v>
      </c>
      <c r="D103" s="65"/>
      <c r="E103" s="65">
        <v>2000</v>
      </c>
      <c r="F103" s="65"/>
      <c r="G103" s="65"/>
      <c r="H103" s="65"/>
      <c r="I103" s="65"/>
      <c r="J103" s="65"/>
      <c r="K103" s="65"/>
      <c r="L103" s="65"/>
      <c r="M103" s="65"/>
    </row>
    <row r="104" spans="1:13" x14ac:dyDescent="0.25">
      <c r="A104" s="21"/>
      <c r="B104" s="24" t="s">
        <v>368</v>
      </c>
      <c r="C104" s="64">
        <f t="shared" si="3"/>
        <v>42000</v>
      </c>
      <c r="D104" s="65"/>
      <c r="E104" s="65">
        <v>42000</v>
      </c>
      <c r="F104" s="65"/>
      <c r="G104" s="65"/>
      <c r="H104" s="65"/>
      <c r="I104" s="65"/>
      <c r="J104" s="65"/>
      <c r="K104" s="65"/>
      <c r="L104" s="65"/>
      <c r="M104" s="65"/>
    </row>
    <row r="105" spans="1:13" x14ac:dyDescent="0.25">
      <c r="A105" s="21"/>
      <c r="B105" s="24" t="s">
        <v>369</v>
      </c>
      <c r="C105" s="64">
        <f t="shared" si="3"/>
        <v>6843</v>
      </c>
      <c r="D105" s="65"/>
      <c r="E105" s="65">
        <v>6843</v>
      </c>
      <c r="F105" s="65"/>
      <c r="G105" s="65"/>
      <c r="H105" s="65"/>
      <c r="I105" s="65"/>
      <c r="J105" s="65"/>
      <c r="K105" s="65"/>
      <c r="L105" s="65"/>
      <c r="M105" s="65"/>
    </row>
    <row r="106" spans="1:13" x14ac:dyDescent="0.25">
      <c r="A106" s="21"/>
      <c r="B106" s="24" t="s">
        <v>370</v>
      </c>
      <c r="C106" s="64">
        <f t="shared" si="3"/>
        <v>21858</v>
      </c>
      <c r="D106" s="65"/>
      <c r="E106" s="65">
        <v>21858</v>
      </c>
      <c r="F106" s="65"/>
      <c r="G106" s="65"/>
      <c r="H106" s="65"/>
      <c r="I106" s="65"/>
      <c r="J106" s="65"/>
      <c r="K106" s="65"/>
      <c r="L106" s="65"/>
      <c r="M106" s="65"/>
    </row>
    <row r="107" spans="1:13" x14ac:dyDescent="0.25">
      <c r="A107" s="21"/>
      <c r="B107" s="24" t="s">
        <v>371</v>
      </c>
      <c r="C107" s="64">
        <f t="shared" si="3"/>
        <v>3489</v>
      </c>
      <c r="D107" s="65"/>
      <c r="E107" s="65">
        <v>3489</v>
      </c>
      <c r="F107" s="65"/>
      <c r="G107" s="65"/>
      <c r="H107" s="65"/>
      <c r="I107" s="65"/>
      <c r="J107" s="65"/>
      <c r="K107" s="65"/>
      <c r="L107" s="65"/>
      <c r="M107" s="65"/>
    </row>
    <row r="108" spans="1:13" x14ac:dyDescent="0.25">
      <c r="A108" s="21"/>
      <c r="B108" s="24" t="s">
        <v>372</v>
      </c>
      <c r="C108" s="64">
        <f t="shared" si="3"/>
        <v>7000</v>
      </c>
      <c r="D108" s="65"/>
      <c r="E108" s="65">
        <v>7000</v>
      </c>
      <c r="F108" s="65"/>
      <c r="G108" s="65"/>
      <c r="H108" s="65"/>
      <c r="I108" s="65"/>
      <c r="J108" s="65"/>
      <c r="K108" s="65"/>
      <c r="L108" s="65"/>
      <c r="M108" s="65"/>
    </row>
    <row r="109" spans="1:13" ht="63" x14ac:dyDescent="0.25">
      <c r="A109" s="21"/>
      <c r="B109" s="24" t="s">
        <v>373</v>
      </c>
      <c r="C109" s="64">
        <f t="shared" si="3"/>
        <v>61515</v>
      </c>
      <c r="D109" s="65"/>
      <c r="E109" s="65">
        <v>61515</v>
      </c>
      <c r="F109" s="65"/>
      <c r="G109" s="65"/>
      <c r="H109" s="65"/>
      <c r="I109" s="65"/>
      <c r="J109" s="65"/>
      <c r="K109" s="65"/>
      <c r="L109" s="65"/>
      <c r="M109" s="65"/>
    </row>
    <row r="110" spans="1:13" s="25" customFormat="1" ht="31.5" x14ac:dyDescent="0.25">
      <c r="A110" s="83" t="s">
        <v>11</v>
      </c>
      <c r="B110" s="23" t="s">
        <v>26</v>
      </c>
      <c r="C110" s="64">
        <f t="shared" si="3"/>
        <v>3800</v>
      </c>
      <c r="D110" s="64"/>
      <c r="E110" s="64"/>
      <c r="F110" s="64">
        <v>3800</v>
      </c>
      <c r="G110" s="64"/>
      <c r="H110" s="64"/>
      <c r="I110" s="64"/>
      <c r="J110" s="64"/>
      <c r="K110" s="64"/>
      <c r="L110" s="64"/>
      <c r="M110" s="64"/>
    </row>
    <row r="111" spans="1:13" s="25" customFormat="1" ht="31.5" x14ac:dyDescent="0.25">
      <c r="A111" s="83" t="s">
        <v>15</v>
      </c>
      <c r="B111" s="23" t="s">
        <v>200</v>
      </c>
      <c r="C111" s="64">
        <f t="shared" si="3"/>
        <v>1360</v>
      </c>
      <c r="D111" s="64"/>
      <c r="E111" s="64"/>
      <c r="F111" s="64"/>
      <c r="G111" s="64">
        <v>1360</v>
      </c>
      <c r="H111" s="64"/>
      <c r="I111" s="64"/>
      <c r="J111" s="64"/>
      <c r="K111" s="64"/>
      <c r="L111" s="64"/>
      <c r="M111" s="64"/>
    </row>
    <row r="112" spans="1:13" s="25" customFormat="1" x14ac:dyDescent="0.25">
      <c r="A112" s="83" t="s">
        <v>17</v>
      </c>
      <c r="B112" s="23" t="s">
        <v>118</v>
      </c>
      <c r="C112" s="64">
        <f t="shared" si="3"/>
        <v>90825</v>
      </c>
      <c r="D112" s="64"/>
      <c r="E112" s="64"/>
      <c r="F112" s="64"/>
      <c r="G112" s="64"/>
      <c r="H112" s="64">
        <v>90825</v>
      </c>
      <c r="I112" s="64"/>
      <c r="J112" s="64"/>
      <c r="K112" s="64"/>
      <c r="L112" s="64"/>
      <c r="M112" s="64"/>
    </row>
    <row r="113" spans="1:13" s="25" customFormat="1" ht="31.5" x14ac:dyDescent="0.25">
      <c r="A113" s="83" t="s">
        <v>19</v>
      </c>
      <c r="B113" s="23" t="s">
        <v>29</v>
      </c>
      <c r="C113" s="64">
        <f t="shared" si="3"/>
        <v>0</v>
      </c>
      <c r="D113" s="64"/>
      <c r="E113" s="64"/>
      <c r="F113" s="64"/>
      <c r="G113" s="64"/>
      <c r="H113" s="64"/>
      <c r="I113" s="64"/>
      <c r="J113" s="64"/>
      <c r="K113" s="64"/>
      <c r="L113" s="64"/>
      <c r="M113" s="64"/>
    </row>
    <row r="114" spans="1:13" s="25" customFormat="1" ht="47.25" x14ac:dyDescent="0.25">
      <c r="A114" s="83" t="s">
        <v>119</v>
      </c>
      <c r="B114" s="23" t="s">
        <v>427</v>
      </c>
      <c r="C114" s="64">
        <f>+'42'!H10</f>
        <v>857570</v>
      </c>
      <c r="D114" s="64"/>
      <c r="E114" s="64"/>
      <c r="F114" s="64"/>
      <c r="G114" s="64"/>
      <c r="H114" s="64"/>
      <c r="I114" s="64"/>
      <c r="J114" s="64"/>
      <c r="K114" s="64"/>
      <c r="L114" s="64"/>
      <c r="M114" s="64"/>
    </row>
    <row r="115" spans="1:13" s="25" customFormat="1" ht="31.5" x14ac:dyDescent="0.25">
      <c r="A115" s="83" t="s">
        <v>149</v>
      </c>
      <c r="B115" s="23" t="s">
        <v>202</v>
      </c>
      <c r="C115" s="64">
        <f t="shared" si="3"/>
        <v>0</v>
      </c>
      <c r="D115" s="64"/>
      <c r="E115" s="64"/>
      <c r="F115" s="64"/>
      <c r="G115" s="64"/>
      <c r="H115" s="64"/>
      <c r="I115" s="64"/>
      <c r="J115" s="64"/>
      <c r="K115" s="64"/>
      <c r="L115" s="64"/>
      <c r="M115" s="64"/>
    </row>
  </sheetData>
  <mergeCells count="13">
    <mergeCell ref="F6:F7"/>
    <mergeCell ref="A3:M3"/>
    <mergeCell ref="A4:M4"/>
    <mergeCell ref="A6:A7"/>
    <mergeCell ref="B6:B7"/>
    <mergeCell ref="C6:C7"/>
    <mergeCell ref="D6:D7"/>
    <mergeCell ref="E6:E7"/>
    <mergeCell ref="G6:G7"/>
    <mergeCell ref="H6:H7"/>
    <mergeCell ref="I6:I7"/>
    <mergeCell ref="J6:L6"/>
    <mergeCell ref="M6:M7"/>
  </mergeCells>
  <pageMargins left="0.28000000000000003" right="0.15748031496062992" top="0.39370078740157483" bottom="0.27559055118110237" header="0.31496062992125984" footer="0.15748031496062992"/>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showZeros="0" topLeftCell="A96" workbookViewId="0">
      <selection activeCell="I1" sqref="A1:O109"/>
    </sheetView>
  </sheetViews>
  <sheetFormatPr defaultRowHeight="15.75" x14ac:dyDescent="0.25"/>
  <cols>
    <col min="1" max="1" width="5.5" style="18" customWidth="1"/>
    <col min="2" max="2" width="37" style="18" customWidth="1"/>
    <col min="3" max="3" width="9" style="25"/>
    <col min="4" max="16384" width="9" style="18"/>
  </cols>
  <sheetData>
    <row r="1" spans="1:15" x14ac:dyDescent="0.25">
      <c r="A1" s="17" t="s">
        <v>183</v>
      </c>
      <c r="C1" s="66"/>
      <c r="D1" s="26"/>
      <c r="E1" s="26"/>
      <c r="F1" s="26"/>
      <c r="G1" s="26"/>
      <c r="H1" s="26"/>
      <c r="I1" s="26"/>
      <c r="J1" s="26"/>
      <c r="K1" s="26"/>
      <c r="L1" s="26"/>
      <c r="M1" s="26"/>
      <c r="N1" s="26"/>
      <c r="O1" s="19" t="s">
        <v>150</v>
      </c>
    </row>
    <row r="2" spans="1:15" x14ac:dyDescent="0.25">
      <c r="A2" s="27"/>
    </row>
    <row r="3" spans="1:15" x14ac:dyDescent="0.25">
      <c r="A3" s="84" t="s">
        <v>208</v>
      </c>
      <c r="B3" s="84"/>
      <c r="C3" s="84"/>
      <c r="D3" s="84"/>
      <c r="E3" s="84"/>
      <c r="F3" s="84"/>
      <c r="G3" s="84"/>
      <c r="H3" s="84"/>
      <c r="I3" s="84"/>
      <c r="J3" s="84"/>
      <c r="K3" s="84"/>
      <c r="L3" s="84"/>
      <c r="M3" s="84"/>
      <c r="N3" s="84"/>
      <c r="O3" s="84"/>
    </row>
    <row r="4" spans="1:15" x14ac:dyDescent="0.25">
      <c r="A4" s="85" t="s">
        <v>182</v>
      </c>
      <c r="B4" s="85"/>
      <c r="C4" s="85"/>
      <c r="D4" s="85"/>
      <c r="E4" s="85"/>
      <c r="F4" s="85"/>
      <c r="G4" s="85"/>
      <c r="H4" s="85"/>
      <c r="I4" s="85"/>
      <c r="J4" s="85"/>
      <c r="K4" s="85"/>
      <c r="L4" s="85"/>
      <c r="M4" s="85"/>
      <c r="N4" s="85"/>
      <c r="O4" s="85"/>
    </row>
    <row r="5" spans="1:15" x14ac:dyDescent="0.25">
      <c r="O5" s="20" t="s">
        <v>1</v>
      </c>
    </row>
    <row r="6" spans="1:15" ht="16.5" x14ac:dyDescent="0.25">
      <c r="A6" s="95" t="s">
        <v>2</v>
      </c>
      <c r="B6" s="95" t="s">
        <v>153</v>
      </c>
      <c r="C6" s="95" t="s">
        <v>158</v>
      </c>
      <c r="D6" s="95" t="s">
        <v>166</v>
      </c>
      <c r="E6" s="95"/>
      <c r="F6" s="95"/>
      <c r="G6" s="95"/>
      <c r="H6" s="95"/>
      <c r="I6" s="95"/>
      <c r="J6" s="95"/>
      <c r="K6" s="95"/>
      <c r="L6" s="95"/>
      <c r="M6" s="95"/>
      <c r="N6" s="95"/>
      <c r="O6" s="95"/>
    </row>
    <row r="7" spans="1:15" ht="16.5" x14ac:dyDescent="0.25">
      <c r="A7" s="95"/>
      <c r="B7" s="95"/>
      <c r="C7" s="95"/>
      <c r="D7" s="95" t="s">
        <v>110</v>
      </c>
      <c r="E7" s="95" t="s">
        <v>111</v>
      </c>
      <c r="F7" s="95" t="s">
        <v>204</v>
      </c>
      <c r="G7" s="95" t="s">
        <v>132</v>
      </c>
      <c r="H7" s="95" t="s">
        <v>134</v>
      </c>
      <c r="I7" s="95" t="s">
        <v>136</v>
      </c>
      <c r="J7" s="95" t="s">
        <v>138</v>
      </c>
      <c r="K7" s="95" t="s">
        <v>140</v>
      </c>
      <c r="L7" s="95" t="s">
        <v>166</v>
      </c>
      <c r="M7" s="95"/>
      <c r="N7" s="95" t="s">
        <v>207</v>
      </c>
      <c r="O7" s="95" t="s">
        <v>144</v>
      </c>
    </row>
    <row r="8" spans="1:15" ht="134.25" customHeight="1" x14ac:dyDescent="0.25">
      <c r="A8" s="95"/>
      <c r="B8" s="95"/>
      <c r="C8" s="95"/>
      <c r="D8" s="95"/>
      <c r="E8" s="95"/>
      <c r="F8" s="95"/>
      <c r="G8" s="95"/>
      <c r="H8" s="95"/>
      <c r="I8" s="95"/>
      <c r="J8" s="95"/>
      <c r="K8" s="95"/>
      <c r="L8" s="6" t="s">
        <v>205</v>
      </c>
      <c r="M8" s="6" t="s">
        <v>206</v>
      </c>
      <c r="N8" s="95"/>
      <c r="O8" s="95"/>
    </row>
    <row r="9" spans="1:15" x14ac:dyDescent="0.25">
      <c r="A9" s="21" t="s">
        <v>4</v>
      </c>
      <c r="B9" s="21" t="s">
        <v>5</v>
      </c>
      <c r="C9" s="21">
        <v>1</v>
      </c>
      <c r="D9" s="21">
        <v>2</v>
      </c>
      <c r="E9" s="21">
        <v>3</v>
      </c>
      <c r="F9" s="21">
        <v>4</v>
      </c>
      <c r="G9" s="21">
        <v>5</v>
      </c>
      <c r="H9" s="21">
        <v>6</v>
      </c>
      <c r="I9" s="21">
        <v>7</v>
      </c>
      <c r="J9" s="21">
        <v>8</v>
      </c>
      <c r="K9" s="21">
        <v>9</v>
      </c>
      <c r="L9" s="21">
        <v>10</v>
      </c>
      <c r="M9" s="21">
        <v>11</v>
      </c>
      <c r="N9" s="21">
        <v>12</v>
      </c>
      <c r="O9" s="21">
        <v>13</v>
      </c>
    </row>
    <row r="10" spans="1:15" s="25" customFormat="1" x14ac:dyDescent="0.25">
      <c r="A10" s="56"/>
      <c r="B10" s="56" t="s">
        <v>148</v>
      </c>
      <c r="C10" s="64">
        <f>+SUM(C11:C78)+C87+C88+C96</f>
        <v>2721975</v>
      </c>
      <c r="D10" s="64">
        <f t="shared" ref="D10:O10" si="0">+SUM(D11:D78)+D87+D88+D96</f>
        <v>576055</v>
      </c>
      <c r="E10" s="64">
        <f t="shared" si="0"/>
        <v>52923</v>
      </c>
      <c r="F10" s="64">
        <f t="shared" si="0"/>
        <v>902689</v>
      </c>
      <c r="G10" s="64">
        <f t="shared" si="0"/>
        <v>70037</v>
      </c>
      <c r="H10" s="64">
        <f t="shared" si="0"/>
        <v>22154</v>
      </c>
      <c r="I10" s="64">
        <f t="shared" si="0"/>
        <v>41386</v>
      </c>
      <c r="J10" s="64">
        <f t="shared" si="0"/>
        <v>10250</v>
      </c>
      <c r="K10" s="64">
        <f t="shared" si="0"/>
        <v>380333</v>
      </c>
      <c r="L10" s="64">
        <f t="shared" si="0"/>
        <v>0</v>
      </c>
      <c r="M10" s="64">
        <f t="shared" si="0"/>
        <v>0</v>
      </c>
      <c r="N10" s="64">
        <f t="shared" si="0"/>
        <v>411457</v>
      </c>
      <c r="O10" s="64">
        <f t="shared" si="0"/>
        <v>131767</v>
      </c>
    </row>
    <row r="11" spans="1:15" x14ac:dyDescent="0.25">
      <c r="A11" s="21">
        <v>1</v>
      </c>
      <c r="B11" s="24" t="s">
        <v>275</v>
      </c>
      <c r="C11" s="64">
        <v>97377</v>
      </c>
      <c r="D11" s="65">
        <v>1085</v>
      </c>
      <c r="E11" s="65">
        <v>0</v>
      </c>
      <c r="F11" s="65">
        <v>2750</v>
      </c>
      <c r="G11" s="65">
        <v>13309</v>
      </c>
      <c r="H11" s="65">
        <v>0</v>
      </c>
      <c r="I11" s="65">
        <v>0</v>
      </c>
      <c r="J11" s="65">
        <v>0</v>
      </c>
      <c r="K11" s="65">
        <v>0</v>
      </c>
      <c r="L11" s="65"/>
      <c r="M11" s="65"/>
      <c r="N11" s="65">
        <v>80233</v>
      </c>
      <c r="O11" s="65">
        <v>0</v>
      </c>
    </row>
    <row r="12" spans="1:15" x14ac:dyDescent="0.25">
      <c r="A12" s="21">
        <v>2</v>
      </c>
      <c r="B12" s="24" t="s">
        <v>276</v>
      </c>
      <c r="C12" s="64">
        <v>1100</v>
      </c>
      <c r="D12" s="65">
        <v>0</v>
      </c>
      <c r="E12" s="65">
        <v>0</v>
      </c>
      <c r="F12" s="65">
        <v>0</v>
      </c>
      <c r="G12" s="65">
        <v>0</v>
      </c>
      <c r="H12" s="65">
        <v>0</v>
      </c>
      <c r="I12" s="65">
        <v>0</v>
      </c>
      <c r="J12" s="65">
        <v>0</v>
      </c>
      <c r="K12" s="65">
        <v>0</v>
      </c>
      <c r="L12" s="65"/>
      <c r="M12" s="65"/>
      <c r="N12" s="65">
        <v>1100</v>
      </c>
      <c r="O12" s="65">
        <v>0</v>
      </c>
    </row>
    <row r="13" spans="1:15" x14ac:dyDescent="0.25">
      <c r="A13" s="21">
        <v>3</v>
      </c>
      <c r="B13" s="24" t="s">
        <v>277</v>
      </c>
      <c r="C13" s="64">
        <v>12284</v>
      </c>
      <c r="D13" s="65">
        <v>0</v>
      </c>
      <c r="E13" s="65">
        <v>0</v>
      </c>
      <c r="F13" s="65">
        <v>0</v>
      </c>
      <c r="G13" s="65">
        <v>0</v>
      </c>
      <c r="H13" s="65">
        <v>0</v>
      </c>
      <c r="I13" s="65">
        <v>0</v>
      </c>
      <c r="J13" s="65">
        <v>0</v>
      </c>
      <c r="K13" s="65">
        <v>0</v>
      </c>
      <c r="L13" s="65"/>
      <c r="M13" s="65"/>
      <c r="N13" s="65">
        <v>12284</v>
      </c>
      <c r="O13" s="65">
        <v>0</v>
      </c>
    </row>
    <row r="14" spans="1:15" x14ac:dyDescent="0.25">
      <c r="A14" s="21">
        <v>4</v>
      </c>
      <c r="B14" s="24" t="s">
        <v>278</v>
      </c>
      <c r="C14" s="64">
        <v>28088</v>
      </c>
      <c r="D14" s="65">
        <v>0</v>
      </c>
      <c r="E14" s="65">
        <v>0</v>
      </c>
      <c r="F14" s="65">
        <v>0</v>
      </c>
      <c r="G14" s="65">
        <v>4056</v>
      </c>
      <c r="H14" s="65">
        <v>0</v>
      </c>
      <c r="I14" s="65">
        <v>0</v>
      </c>
      <c r="J14" s="65">
        <v>0</v>
      </c>
      <c r="K14" s="65">
        <v>0</v>
      </c>
      <c r="L14" s="65"/>
      <c r="M14" s="65"/>
      <c r="N14" s="65">
        <v>24032</v>
      </c>
      <c r="O14" s="65">
        <v>0</v>
      </c>
    </row>
    <row r="15" spans="1:15" x14ac:dyDescent="0.25">
      <c r="A15" s="21">
        <v>5</v>
      </c>
      <c r="B15" s="24" t="s">
        <v>279</v>
      </c>
      <c r="C15" s="64">
        <v>9287</v>
      </c>
      <c r="D15" s="65">
        <v>0</v>
      </c>
      <c r="E15" s="65">
        <v>0</v>
      </c>
      <c r="F15" s="65">
        <v>0</v>
      </c>
      <c r="G15" s="65">
        <v>0</v>
      </c>
      <c r="H15" s="65">
        <v>0</v>
      </c>
      <c r="I15" s="65">
        <v>0</v>
      </c>
      <c r="J15" s="65">
        <v>0</v>
      </c>
      <c r="K15" s="65">
        <v>5718</v>
      </c>
      <c r="L15" s="65"/>
      <c r="M15" s="65"/>
      <c r="N15" s="65">
        <v>3569</v>
      </c>
      <c r="O15" s="65">
        <v>0</v>
      </c>
    </row>
    <row r="16" spans="1:15" x14ac:dyDescent="0.25">
      <c r="A16" s="21">
        <v>6</v>
      </c>
      <c r="B16" s="24" t="s">
        <v>280</v>
      </c>
      <c r="C16" s="64">
        <v>8654</v>
      </c>
      <c r="D16" s="65">
        <v>400</v>
      </c>
      <c r="E16" s="65">
        <v>0</v>
      </c>
      <c r="F16" s="65">
        <v>0</v>
      </c>
      <c r="G16" s="65">
        <v>0</v>
      </c>
      <c r="H16" s="65">
        <v>0</v>
      </c>
      <c r="I16" s="65">
        <v>0</v>
      </c>
      <c r="J16" s="65">
        <v>0</v>
      </c>
      <c r="K16" s="65">
        <v>0</v>
      </c>
      <c r="L16" s="65"/>
      <c r="M16" s="65"/>
      <c r="N16" s="65">
        <v>8254</v>
      </c>
      <c r="O16" s="65">
        <v>0</v>
      </c>
    </row>
    <row r="17" spans="1:15" x14ac:dyDescent="0.25">
      <c r="A17" s="21">
        <v>7</v>
      </c>
      <c r="B17" s="24" t="s">
        <v>281</v>
      </c>
      <c r="C17" s="64">
        <v>10184</v>
      </c>
      <c r="D17" s="65">
        <v>0</v>
      </c>
      <c r="E17" s="65">
        <v>0</v>
      </c>
      <c r="F17" s="65">
        <v>0</v>
      </c>
      <c r="G17" s="65">
        <v>0</v>
      </c>
      <c r="H17" s="65">
        <v>0</v>
      </c>
      <c r="I17" s="65">
        <v>0</v>
      </c>
      <c r="J17" s="65">
        <v>0</v>
      </c>
      <c r="K17" s="65">
        <v>0</v>
      </c>
      <c r="L17" s="65"/>
      <c r="M17" s="65"/>
      <c r="N17" s="65">
        <v>0</v>
      </c>
      <c r="O17" s="65">
        <v>510</v>
      </c>
    </row>
    <row r="18" spans="1:15" x14ac:dyDescent="0.25">
      <c r="A18" s="21">
        <v>8</v>
      </c>
      <c r="B18" s="24" t="s">
        <v>282</v>
      </c>
      <c r="C18" s="64">
        <v>54001</v>
      </c>
      <c r="D18" s="65">
        <v>1505</v>
      </c>
      <c r="E18" s="65">
        <v>0</v>
      </c>
      <c r="F18" s="65">
        <v>0</v>
      </c>
      <c r="G18" s="65">
        <v>0</v>
      </c>
      <c r="H18" s="65">
        <v>0</v>
      </c>
      <c r="I18" s="65">
        <v>0</v>
      </c>
      <c r="J18" s="65">
        <v>0</v>
      </c>
      <c r="K18" s="65">
        <v>0</v>
      </c>
      <c r="L18" s="65"/>
      <c r="M18" s="65"/>
      <c r="N18" s="65">
        <v>0</v>
      </c>
      <c r="O18" s="65">
        <v>0</v>
      </c>
    </row>
    <row r="19" spans="1:15" x14ac:dyDescent="0.25">
      <c r="A19" s="21">
        <v>9</v>
      </c>
      <c r="B19" s="24" t="s">
        <v>283</v>
      </c>
      <c r="C19" s="64">
        <v>8345</v>
      </c>
      <c r="D19" s="65">
        <v>0</v>
      </c>
      <c r="E19" s="65">
        <v>0</v>
      </c>
      <c r="F19" s="65">
        <v>0</v>
      </c>
      <c r="G19" s="65">
        <v>0</v>
      </c>
      <c r="H19" s="65">
        <v>0</v>
      </c>
      <c r="I19" s="65">
        <v>0</v>
      </c>
      <c r="J19" s="65">
        <v>0</v>
      </c>
      <c r="K19" s="65">
        <v>0</v>
      </c>
      <c r="L19" s="65"/>
      <c r="M19" s="65"/>
      <c r="N19" s="65">
        <v>0</v>
      </c>
      <c r="O19" s="65">
        <v>0</v>
      </c>
    </row>
    <row r="20" spans="1:15" x14ac:dyDescent="0.25">
      <c r="A20" s="21">
        <v>10</v>
      </c>
      <c r="B20" s="24" t="s">
        <v>284</v>
      </c>
      <c r="C20" s="64">
        <v>125659</v>
      </c>
      <c r="D20" s="65">
        <v>150</v>
      </c>
      <c r="E20" s="65">
        <v>0</v>
      </c>
      <c r="F20" s="65">
        <v>0</v>
      </c>
      <c r="G20" s="65">
        <v>0</v>
      </c>
      <c r="H20" s="65">
        <v>0</v>
      </c>
      <c r="I20" s="65">
        <v>0</v>
      </c>
      <c r="J20" s="65">
        <v>0</v>
      </c>
      <c r="K20" s="65">
        <v>67931</v>
      </c>
      <c r="L20" s="65"/>
      <c r="M20" s="65"/>
      <c r="N20" s="65">
        <v>57578</v>
      </c>
      <c r="O20" s="65">
        <v>0</v>
      </c>
    </row>
    <row r="21" spans="1:15" x14ac:dyDescent="0.25">
      <c r="A21" s="21">
        <v>11</v>
      </c>
      <c r="B21" s="24" t="s">
        <v>285</v>
      </c>
      <c r="C21" s="64">
        <v>9969</v>
      </c>
      <c r="D21" s="65">
        <v>0</v>
      </c>
      <c r="E21" s="65">
        <v>0</v>
      </c>
      <c r="F21" s="65">
        <v>0</v>
      </c>
      <c r="G21" s="65">
        <v>0</v>
      </c>
      <c r="H21" s="65">
        <v>0</v>
      </c>
      <c r="I21" s="65">
        <v>0</v>
      </c>
      <c r="J21" s="65">
        <v>0</v>
      </c>
      <c r="K21" s="65">
        <v>3319</v>
      </c>
      <c r="L21" s="65"/>
      <c r="M21" s="65"/>
      <c r="N21" s="65">
        <v>6650</v>
      </c>
      <c r="O21" s="65">
        <v>0</v>
      </c>
    </row>
    <row r="22" spans="1:15" x14ac:dyDescent="0.25">
      <c r="A22" s="21">
        <v>12</v>
      </c>
      <c r="B22" s="24" t="s">
        <v>286</v>
      </c>
      <c r="C22" s="64">
        <v>11823</v>
      </c>
      <c r="D22" s="65">
        <v>0</v>
      </c>
      <c r="E22" s="65">
        <v>0</v>
      </c>
      <c r="F22" s="65">
        <v>0</v>
      </c>
      <c r="G22" s="65">
        <v>0</v>
      </c>
      <c r="H22" s="65">
        <v>0</v>
      </c>
      <c r="I22" s="65">
        <v>0</v>
      </c>
      <c r="J22" s="65">
        <v>0</v>
      </c>
      <c r="K22" s="65">
        <v>5303</v>
      </c>
      <c r="L22" s="65"/>
      <c r="M22" s="65"/>
      <c r="N22" s="65">
        <v>6520</v>
      </c>
      <c r="O22" s="65">
        <v>0</v>
      </c>
    </row>
    <row r="23" spans="1:15" x14ac:dyDescent="0.25">
      <c r="A23" s="21">
        <v>13</v>
      </c>
      <c r="B23" s="24" t="s">
        <v>287</v>
      </c>
      <c r="C23" s="64">
        <v>14778</v>
      </c>
      <c r="D23" s="65">
        <v>333</v>
      </c>
      <c r="E23" s="65">
        <v>0</v>
      </c>
      <c r="F23" s="65">
        <v>0</v>
      </c>
      <c r="G23" s="65">
        <v>270</v>
      </c>
      <c r="H23" s="65">
        <v>0</v>
      </c>
      <c r="I23" s="65">
        <v>0</v>
      </c>
      <c r="J23" s="65">
        <v>100</v>
      </c>
      <c r="K23" s="65">
        <v>7607</v>
      </c>
      <c r="L23" s="65"/>
      <c r="M23" s="65"/>
      <c r="N23" s="65">
        <v>6468</v>
      </c>
      <c r="O23" s="65">
        <v>0</v>
      </c>
    </row>
    <row r="24" spans="1:15" x14ac:dyDescent="0.25">
      <c r="A24" s="21">
        <v>14</v>
      </c>
      <c r="B24" s="24" t="s">
        <v>288</v>
      </c>
      <c r="C24" s="64">
        <v>32473</v>
      </c>
      <c r="D24" s="65">
        <v>0</v>
      </c>
      <c r="E24" s="65">
        <v>26367</v>
      </c>
      <c r="F24" s="65">
        <v>0</v>
      </c>
      <c r="G24" s="65">
        <v>0</v>
      </c>
      <c r="H24" s="65">
        <v>0</v>
      </c>
      <c r="I24" s="65">
        <v>0</v>
      </c>
      <c r="J24" s="65">
        <v>0</v>
      </c>
      <c r="K24" s="65">
        <v>0</v>
      </c>
      <c r="L24" s="65"/>
      <c r="M24" s="65"/>
      <c r="N24" s="65">
        <v>6106</v>
      </c>
      <c r="O24" s="65">
        <v>0</v>
      </c>
    </row>
    <row r="25" spans="1:15" x14ac:dyDescent="0.25">
      <c r="A25" s="21">
        <v>15</v>
      </c>
      <c r="B25" s="24" t="s">
        <v>289</v>
      </c>
      <c r="C25" s="64">
        <v>12499</v>
      </c>
      <c r="D25" s="65">
        <v>100</v>
      </c>
      <c r="E25" s="65">
        <v>0</v>
      </c>
      <c r="F25" s="65">
        <v>0</v>
      </c>
      <c r="G25" s="65">
        <v>0</v>
      </c>
      <c r="H25" s="65">
        <v>0</v>
      </c>
      <c r="I25" s="65">
        <v>0</v>
      </c>
      <c r="J25" s="65">
        <v>0</v>
      </c>
      <c r="K25" s="65">
        <v>0</v>
      </c>
      <c r="L25" s="65"/>
      <c r="M25" s="65"/>
      <c r="N25" s="65">
        <v>12399</v>
      </c>
      <c r="O25" s="65">
        <v>0</v>
      </c>
    </row>
    <row r="26" spans="1:15" x14ac:dyDescent="0.25">
      <c r="A26" s="21">
        <v>16</v>
      </c>
      <c r="B26" s="24" t="s">
        <v>290</v>
      </c>
      <c r="C26" s="64">
        <v>8802</v>
      </c>
      <c r="D26" s="65">
        <v>40</v>
      </c>
      <c r="E26" s="65">
        <v>0</v>
      </c>
      <c r="F26" s="65">
        <v>0</v>
      </c>
      <c r="G26" s="65">
        <v>0</v>
      </c>
      <c r="H26" s="65">
        <v>0</v>
      </c>
      <c r="I26" s="65">
        <v>0</v>
      </c>
      <c r="J26" s="65">
        <v>0</v>
      </c>
      <c r="K26" s="65">
        <v>3469</v>
      </c>
      <c r="L26" s="65"/>
      <c r="M26" s="65"/>
      <c r="N26" s="65">
        <v>5293</v>
      </c>
      <c r="O26" s="65">
        <v>0</v>
      </c>
    </row>
    <row r="27" spans="1:15" x14ac:dyDescent="0.25">
      <c r="A27" s="21">
        <v>17</v>
      </c>
      <c r="B27" s="24" t="s">
        <v>291</v>
      </c>
      <c r="C27" s="64">
        <v>13477</v>
      </c>
      <c r="D27" s="65">
        <v>350</v>
      </c>
      <c r="E27" s="65">
        <v>0</v>
      </c>
      <c r="F27" s="65">
        <v>0</v>
      </c>
      <c r="G27" s="65">
        <v>0</v>
      </c>
      <c r="H27" s="65">
        <v>0</v>
      </c>
      <c r="I27" s="65">
        <v>0</v>
      </c>
      <c r="J27" s="65">
        <v>0</v>
      </c>
      <c r="K27" s="65">
        <v>3000</v>
      </c>
      <c r="L27" s="65"/>
      <c r="M27" s="65"/>
      <c r="N27" s="65">
        <v>10127</v>
      </c>
      <c r="O27" s="65">
        <v>0</v>
      </c>
    </row>
    <row r="28" spans="1:15" x14ac:dyDescent="0.25">
      <c r="A28" s="21">
        <v>18</v>
      </c>
      <c r="B28" s="24" t="s">
        <v>292</v>
      </c>
      <c r="C28" s="64">
        <v>493050</v>
      </c>
      <c r="D28" s="65">
        <v>484463</v>
      </c>
      <c r="E28" s="65">
        <v>0</v>
      </c>
      <c r="F28" s="65">
        <v>0</v>
      </c>
      <c r="G28" s="65">
        <v>0</v>
      </c>
      <c r="H28" s="65">
        <v>0</v>
      </c>
      <c r="I28" s="65">
        <v>0</v>
      </c>
      <c r="J28" s="65">
        <v>0</v>
      </c>
      <c r="K28" s="65">
        <v>0</v>
      </c>
      <c r="L28" s="65"/>
      <c r="M28" s="65"/>
      <c r="N28" s="65">
        <v>8587</v>
      </c>
      <c r="O28" s="65">
        <v>0</v>
      </c>
    </row>
    <row r="29" spans="1:15" x14ac:dyDescent="0.25">
      <c r="A29" s="21">
        <v>19</v>
      </c>
      <c r="B29" s="24" t="s">
        <v>293</v>
      </c>
      <c r="C29" s="64">
        <v>333069</v>
      </c>
      <c r="D29" s="65">
        <v>200</v>
      </c>
      <c r="E29" s="65">
        <v>0</v>
      </c>
      <c r="F29" s="65">
        <v>320577</v>
      </c>
      <c r="G29" s="65">
        <v>0</v>
      </c>
      <c r="H29" s="65">
        <v>0</v>
      </c>
      <c r="I29" s="65">
        <v>0</v>
      </c>
      <c r="J29" s="65">
        <v>900</v>
      </c>
      <c r="K29" s="65">
        <v>0</v>
      </c>
      <c r="L29" s="65"/>
      <c r="M29" s="65"/>
      <c r="N29" s="65">
        <v>11392</v>
      </c>
      <c r="O29" s="65">
        <v>0</v>
      </c>
    </row>
    <row r="30" spans="1:15" x14ac:dyDescent="0.25">
      <c r="A30" s="21">
        <v>20</v>
      </c>
      <c r="B30" s="24" t="s">
        <v>294</v>
      </c>
      <c r="C30" s="64">
        <v>59920</v>
      </c>
      <c r="D30" s="65">
        <v>3085</v>
      </c>
      <c r="E30" s="65">
        <v>0</v>
      </c>
      <c r="F30" s="65">
        <v>0</v>
      </c>
      <c r="G30" s="65">
        <v>0</v>
      </c>
      <c r="H30" s="65">
        <v>0</v>
      </c>
      <c r="I30" s="65">
        <v>0</v>
      </c>
      <c r="J30" s="65">
        <v>0</v>
      </c>
      <c r="K30" s="65">
        <v>0</v>
      </c>
      <c r="L30" s="65"/>
      <c r="M30" s="65"/>
      <c r="N30" s="65">
        <v>7738</v>
      </c>
      <c r="O30" s="65">
        <v>49097</v>
      </c>
    </row>
    <row r="31" spans="1:15" x14ac:dyDescent="0.25">
      <c r="A31" s="21">
        <v>21</v>
      </c>
      <c r="B31" s="24" t="s">
        <v>295</v>
      </c>
      <c r="C31" s="64">
        <v>87860</v>
      </c>
      <c r="D31" s="65">
        <v>11890</v>
      </c>
      <c r="E31" s="65">
        <v>0</v>
      </c>
      <c r="F31" s="65">
        <v>0</v>
      </c>
      <c r="G31" s="65">
        <v>38776</v>
      </c>
      <c r="H31" s="65">
        <v>0</v>
      </c>
      <c r="I31" s="65">
        <v>30286</v>
      </c>
      <c r="J31" s="65">
        <v>0</v>
      </c>
      <c r="K31" s="65">
        <v>0</v>
      </c>
      <c r="L31" s="65"/>
      <c r="M31" s="65"/>
      <c r="N31" s="65">
        <v>6908</v>
      </c>
      <c r="O31" s="65">
        <v>0</v>
      </c>
    </row>
    <row r="32" spans="1:15" x14ac:dyDescent="0.25">
      <c r="A32" s="21">
        <v>22</v>
      </c>
      <c r="B32" s="24" t="s">
        <v>296</v>
      </c>
      <c r="C32" s="64">
        <v>39147</v>
      </c>
      <c r="D32" s="65">
        <v>43</v>
      </c>
      <c r="E32" s="65">
        <v>0</v>
      </c>
      <c r="F32" s="65">
        <v>0</v>
      </c>
      <c r="G32" s="65">
        <v>2390</v>
      </c>
      <c r="H32" s="65">
        <v>0</v>
      </c>
      <c r="I32" s="65">
        <v>0</v>
      </c>
      <c r="J32" s="65">
        <v>4839</v>
      </c>
      <c r="K32" s="65">
        <v>18606</v>
      </c>
      <c r="L32" s="65"/>
      <c r="M32" s="65"/>
      <c r="N32" s="65">
        <v>13269</v>
      </c>
      <c r="O32" s="65">
        <v>0</v>
      </c>
    </row>
    <row r="33" spans="1:15" x14ac:dyDescent="0.25">
      <c r="A33" s="21">
        <v>23</v>
      </c>
      <c r="B33" s="24" t="s">
        <v>297</v>
      </c>
      <c r="C33" s="64">
        <v>15669</v>
      </c>
      <c r="D33" s="65">
        <v>164</v>
      </c>
      <c r="E33" s="65">
        <v>0</v>
      </c>
      <c r="F33" s="65">
        <v>0</v>
      </c>
      <c r="G33" s="65">
        <v>4636</v>
      </c>
      <c r="H33" s="65">
        <v>0</v>
      </c>
      <c r="I33" s="65">
        <v>0</v>
      </c>
      <c r="J33" s="65">
        <v>0</v>
      </c>
      <c r="K33" s="65">
        <v>0</v>
      </c>
      <c r="L33" s="65"/>
      <c r="M33" s="65"/>
      <c r="N33" s="65">
        <v>10869</v>
      </c>
      <c r="O33" s="65">
        <v>0</v>
      </c>
    </row>
    <row r="34" spans="1:15" x14ac:dyDescent="0.25">
      <c r="A34" s="21">
        <v>24</v>
      </c>
      <c r="B34" s="24" t="s">
        <v>298</v>
      </c>
      <c r="C34" s="64">
        <v>29920</v>
      </c>
      <c r="D34" s="65">
        <v>5365</v>
      </c>
      <c r="E34" s="65">
        <v>0</v>
      </c>
      <c r="F34" s="65">
        <v>0</v>
      </c>
      <c r="G34" s="65">
        <v>0</v>
      </c>
      <c r="H34" s="65">
        <v>0</v>
      </c>
      <c r="I34" s="65">
        <v>0</v>
      </c>
      <c r="J34" s="65">
        <v>0</v>
      </c>
      <c r="K34" s="65">
        <v>2616</v>
      </c>
      <c r="L34" s="65"/>
      <c r="M34" s="65"/>
      <c r="N34" s="65">
        <v>21939</v>
      </c>
      <c r="O34" s="65">
        <v>0</v>
      </c>
    </row>
    <row r="35" spans="1:15" x14ac:dyDescent="0.25">
      <c r="A35" s="21">
        <v>25</v>
      </c>
      <c r="B35" s="24" t="s">
        <v>299</v>
      </c>
      <c r="C35" s="64">
        <v>4424</v>
      </c>
      <c r="D35" s="65">
        <v>76</v>
      </c>
      <c r="E35" s="65">
        <v>0</v>
      </c>
      <c r="F35" s="65">
        <v>0</v>
      </c>
      <c r="G35" s="65">
        <v>0</v>
      </c>
      <c r="H35" s="65">
        <v>0</v>
      </c>
      <c r="I35" s="65">
        <v>0</v>
      </c>
      <c r="J35" s="65">
        <v>0</v>
      </c>
      <c r="K35" s="65">
        <v>0</v>
      </c>
      <c r="L35" s="65"/>
      <c r="M35" s="65"/>
      <c r="N35" s="65">
        <v>4348</v>
      </c>
      <c r="O35" s="65">
        <v>0</v>
      </c>
    </row>
    <row r="36" spans="1:15" x14ac:dyDescent="0.25">
      <c r="A36" s="21">
        <v>26</v>
      </c>
      <c r="B36" s="24" t="s">
        <v>300</v>
      </c>
      <c r="C36" s="64">
        <v>10063</v>
      </c>
      <c r="D36" s="65">
        <v>0</v>
      </c>
      <c r="E36" s="65">
        <v>0</v>
      </c>
      <c r="F36" s="65">
        <v>0</v>
      </c>
      <c r="G36" s="65">
        <v>0</v>
      </c>
      <c r="H36" s="65">
        <v>0</v>
      </c>
      <c r="I36" s="65">
        <v>0</v>
      </c>
      <c r="J36" s="65">
        <v>0</v>
      </c>
      <c r="K36" s="65">
        <v>0</v>
      </c>
      <c r="L36" s="65"/>
      <c r="M36" s="65"/>
      <c r="N36" s="65">
        <v>10063</v>
      </c>
      <c r="O36" s="65">
        <v>0</v>
      </c>
    </row>
    <row r="37" spans="1:15" x14ac:dyDescent="0.25">
      <c r="A37" s="21">
        <v>27</v>
      </c>
      <c r="B37" s="24" t="s">
        <v>301</v>
      </c>
      <c r="C37" s="64">
        <v>9797</v>
      </c>
      <c r="D37" s="65">
        <v>50</v>
      </c>
      <c r="E37" s="65">
        <v>0</v>
      </c>
      <c r="F37" s="65">
        <v>0</v>
      </c>
      <c r="G37" s="65">
        <v>0</v>
      </c>
      <c r="H37" s="65">
        <v>0</v>
      </c>
      <c r="I37" s="65">
        <v>0</v>
      </c>
      <c r="J37" s="65">
        <v>0</v>
      </c>
      <c r="K37" s="65">
        <v>0</v>
      </c>
      <c r="L37" s="65"/>
      <c r="M37" s="65"/>
      <c r="N37" s="65">
        <v>8197</v>
      </c>
      <c r="O37" s="65">
        <v>1550</v>
      </c>
    </row>
    <row r="38" spans="1:15" x14ac:dyDescent="0.25">
      <c r="A38" s="21">
        <v>28</v>
      </c>
      <c r="B38" s="24" t="s">
        <v>302</v>
      </c>
      <c r="C38" s="64">
        <v>23110</v>
      </c>
      <c r="D38" s="65">
        <v>700</v>
      </c>
      <c r="E38" s="65">
        <v>0</v>
      </c>
      <c r="F38" s="65">
        <v>0</v>
      </c>
      <c r="G38" s="65">
        <v>0</v>
      </c>
      <c r="H38" s="65">
        <v>0</v>
      </c>
      <c r="I38" s="65">
        <v>0</v>
      </c>
      <c r="J38" s="65">
        <v>1918</v>
      </c>
      <c r="K38" s="65">
        <v>12549</v>
      </c>
      <c r="L38" s="65"/>
      <c r="M38" s="65"/>
      <c r="N38" s="65">
        <v>7943</v>
      </c>
      <c r="O38" s="65">
        <v>0</v>
      </c>
    </row>
    <row r="39" spans="1:15" x14ac:dyDescent="0.25">
      <c r="A39" s="21">
        <v>29</v>
      </c>
      <c r="B39" s="24" t="s">
        <v>303</v>
      </c>
      <c r="C39" s="64">
        <v>5705</v>
      </c>
      <c r="D39" s="65">
        <v>150</v>
      </c>
      <c r="E39" s="65">
        <v>0</v>
      </c>
      <c r="F39" s="65">
        <v>0</v>
      </c>
      <c r="G39" s="65">
        <v>0</v>
      </c>
      <c r="H39" s="65">
        <v>0</v>
      </c>
      <c r="I39" s="65">
        <v>0</v>
      </c>
      <c r="J39" s="65">
        <v>0</v>
      </c>
      <c r="K39" s="65">
        <v>0</v>
      </c>
      <c r="L39" s="65"/>
      <c r="M39" s="65"/>
      <c r="N39" s="65">
        <v>5555</v>
      </c>
      <c r="O39" s="65">
        <v>0</v>
      </c>
    </row>
    <row r="40" spans="1:15" x14ac:dyDescent="0.25">
      <c r="A40" s="21">
        <v>30</v>
      </c>
      <c r="B40" s="24" t="s">
        <v>304</v>
      </c>
      <c r="C40" s="64">
        <v>12994</v>
      </c>
      <c r="D40" s="65">
        <v>350</v>
      </c>
      <c r="E40" s="65">
        <v>0</v>
      </c>
      <c r="F40" s="65">
        <v>0</v>
      </c>
      <c r="G40" s="65">
        <v>0</v>
      </c>
      <c r="H40" s="65">
        <v>0</v>
      </c>
      <c r="I40" s="65">
        <v>0</v>
      </c>
      <c r="J40" s="65">
        <v>0</v>
      </c>
      <c r="K40" s="65">
        <v>2616</v>
      </c>
      <c r="L40" s="65"/>
      <c r="M40" s="65"/>
      <c r="N40" s="65">
        <v>10028</v>
      </c>
      <c r="O40" s="65">
        <v>0</v>
      </c>
    </row>
    <row r="41" spans="1:15" x14ac:dyDescent="0.25">
      <c r="A41" s="21">
        <v>31</v>
      </c>
      <c r="B41" s="24" t="s">
        <v>305</v>
      </c>
      <c r="C41" s="64">
        <v>5428</v>
      </c>
      <c r="D41" s="65">
        <v>730</v>
      </c>
      <c r="E41" s="65">
        <v>0</v>
      </c>
      <c r="F41" s="65">
        <v>0</v>
      </c>
      <c r="G41" s="65">
        <v>0</v>
      </c>
      <c r="H41" s="65">
        <v>0</v>
      </c>
      <c r="I41" s="65">
        <v>0</v>
      </c>
      <c r="J41" s="65">
        <v>0</v>
      </c>
      <c r="K41" s="65">
        <v>0</v>
      </c>
      <c r="L41" s="65"/>
      <c r="M41" s="65"/>
      <c r="N41" s="65">
        <v>4698</v>
      </c>
      <c r="O41" s="65">
        <v>0</v>
      </c>
    </row>
    <row r="42" spans="1:15" x14ac:dyDescent="0.25">
      <c r="A42" s="21">
        <v>32</v>
      </c>
      <c r="B42" s="24" t="s">
        <v>306</v>
      </c>
      <c r="C42" s="64">
        <v>3530</v>
      </c>
      <c r="D42" s="65">
        <v>0</v>
      </c>
      <c r="E42" s="65">
        <v>0</v>
      </c>
      <c r="F42" s="65">
        <v>0</v>
      </c>
      <c r="G42" s="65">
        <v>0</v>
      </c>
      <c r="H42" s="65">
        <v>0</v>
      </c>
      <c r="I42" s="65">
        <v>0</v>
      </c>
      <c r="J42" s="65">
        <v>0</v>
      </c>
      <c r="K42" s="65">
        <v>0</v>
      </c>
      <c r="L42" s="65"/>
      <c r="M42" s="65"/>
      <c r="N42" s="65">
        <v>3530</v>
      </c>
      <c r="O42" s="65">
        <v>0</v>
      </c>
    </row>
    <row r="43" spans="1:15" x14ac:dyDescent="0.25">
      <c r="A43" s="21">
        <v>33</v>
      </c>
      <c r="B43" s="24" t="s">
        <v>307</v>
      </c>
      <c r="C43" s="64">
        <v>23885</v>
      </c>
      <c r="D43" s="65">
        <v>23885</v>
      </c>
      <c r="E43" s="65">
        <v>0</v>
      </c>
      <c r="F43" s="65">
        <v>0</v>
      </c>
      <c r="G43" s="65">
        <v>0</v>
      </c>
      <c r="H43" s="65">
        <v>0</v>
      </c>
      <c r="I43" s="65">
        <v>0</v>
      </c>
      <c r="J43" s="65">
        <v>0</v>
      </c>
      <c r="K43" s="65">
        <v>0</v>
      </c>
      <c r="L43" s="65"/>
      <c r="M43" s="65"/>
      <c r="N43" s="65">
        <v>0</v>
      </c>
      <c r="O43" s="65">
        <v>0</v>
      </c>
    </row>
    <row r="44" spans="1:15" x14ac:dyDescent="0.25">
      <c r="A44" s="21">
        <v>34</v>
      </c>
      <c r="B44" s="24" t="s">
        <v>308</v>
      </c>
      <c r="C44" s="64">
        <v>4500</v>
      </c>
      <c r="D44" s="65">
        <v>4500</v>
      </c>
      <c r="E44" s="65">
        <v>0</v>
      </c>
      <c r="F44" s="65">
        <v>0</v>
      </c>
      <c r="G44" s="65">
        <v>0</v>
      </c>
      <c r="H44" s="65">
        <v>0</v>
      </c>
      <c r="I44" s="65">
        <v>0</v>
      </c>
      <c r="J44" s="65">
        <v>0</v>
      </c>
      <c r="K44" s="65">
        <v>0</v>
      </c>
      <c r="L44" s="65"/>
      <c r="M44" s="65"/>
      <c r="N44" s="65">
        <v>0</v>
      </c>
      <c r="O44" s="65">
        <v>0</v>
      </c>
    </row>
    <row r="45" spans="1:15" x14ac:dyDescent="0.25">
      <c r="A45" s="21">
        <v>35</v>
      </c>
      <c r="B45" s="24" t="s">
        <v>309</v>
      </c>
      <c r="C45" s="64">
        <v>0</v>
      </c>
      <c r="D45" s="65">
        <v>0</v>
      </c>
      <c r="E45" s="65">
        <v>0</v>
      </c>
      <c r="F45" s="65">
        <v>0</v>
      </c>
      <c r="G45" s="65">
        <v>0</v>
      </c>
      <c r="H45" s="65">
        <v>0</v>
      </c>
      <c r="I45" s="65">
        <v>0</v>
      </c>
      <c r="J45" s="65">
        <v>0</v>
      </c>
      <c r="K45" s="65">
        <v>0</v>
      </c>
      <c r="L45" s="65"/>
      <c r="M45" s="65"/>
      <c r="N45" s="65">
        <v>0</v>
      </c>
      <c r="O45" s="65">
        <v>0</v>
      </c>
    </row>
    <row r="46" spans="1:15" x14ac:dyDescent="0.25">
      <c r="A46" s="21">
        <v>36</v>
      </c>
      <c r="B46" s="24" t="s">
        <v>310</v>
      </c>
      <c r="C46" s="64">
        <v>5162</v>
      </c>
      <c r="D46" s="65">
        <v>5162</v>
      </c>
      <c r="E46" s="65">
        <v>0</v>
      </c>
      <c r="F46" s="65">
        <v>0</v>
      </c>
      <c r="G46" s="65">
        <v>0</v>
      </c>
      <c r="H46" s="65">
        <v>0</v>
      </c>
      <c r="I46" s="65">
        <v>0</v>
      </c>
      <c r="J46" s="65">
        <v>0</v>
      </c>
      <c r="K46" s="65">
        <v>0</v>
      </c>
      <c r="L46" s="65"/>
      <c r="M46" s="65"/>
      <c r="N46" s="65">
        <v>0</v>
      </c>
      <c r="O46" s="65">
        <v>0</v>
      </c>
    </row>
    <row r="47" spans="1:15" x14ac:dyDescent="0.25">
      <c r="A47" s="21">
        <v>37</v>
      </c>
      <c r="B47" s="24" t="s">
        <v>311</v>
      </c>
      <c r="C47" s="64">
        <v>2982</v>
      </c>
      <c r="D47" s="65">
        <v>0</v>
      </c>
      <c r="E47" s="65">
        <v>0</v>
      </c>
      <c r="F47" s="65">
        <v>0</v>
      </c>
      <c r="G47" s="65">
        <v>0</v>
      </c>
      <c r="H47" s="65">
        <v>0</v>
      </c>
      <c r="I47" s="65">
        <v>0</v>
      </c>
      <c r="J47" s="65">
        <v>0</v>
      </c>
      <c r="K47" s="65">
        <v>2982</v>
      </c>
      <c r="L47" s="65"/>
      <c r="M47" s="65"/>
      <c r="N47" s="65">
        <v>0</v>
      </c>
      <c r="O47" s="65">
        <v>0</v>
      </c>
    </row>
    <row r="48" spans="1:15" x14ac:dyDescent="0.25">
      <c r="A48" s="21">
        <v>38</v>
      </c>
      <c r="B48" s="24" t="s">
        <v>312</v>
      </c>
      <c r="C48" s="64">
        <v>20086</v>
      </c>
      <c r="D48" s="65">
        <v>0</v>
      </c>
      <c r="E48" s="65">
        <v>0</v>
      </c>
      <c r="F48" s="65">
        <v>0</v>
      </c>
      <c r="G48" s="65">
        <v>0</v>
      </c>
      <c r="H48" s="65">
        <v>20086</v>
      </c>
      <c r="I48" s="65">
        <v>0</v>
      </c>
      <c r="J48" s="65">
        <v>0</v>
      </c>
      <c r="K48" s="65">
        <v>0</v>
      </c>
      <c r="L48" s="65"/>
      <c r="M48" s="65"/>
      <c r="N48" s="65">
        <v>0</v>
      </c>
      <c r="O48" s="65">
        <v>0</v>
      </c>
    </row>
    <row r="49" spans="1:15" x14ac:dyDescent="0.25">
      <c r="A49" s="21">
        <v>39</v>
      </c>
      <c r="B49" s="24" t="s">
        <v>313</v>
      </c>
      <c r="C49" s="64">
        <v>493</v>
      </c>
      <c r="D49" s="65">
        <v>0</v>
      </c>
      <c r="E49" s="65">
        <v>0</v>
      </c>
      <c r="F49" s="65">
        <v>0</v>
      </c>
      <c r="G49" s="65">
        <v>0</v>
      </c>
      <c r="H49" s="65">
        <v>0</v>
      </c>
      <c r="I49" s="65">
        <v>0</v>
      </c>
      <c r="J49" s="65">
        <v>493</v>
      </c>
      <c r="K49" s="65">
        <v>0</v>
      </c>
      <c r="L49" s="65"/>
      <c r="M49" s="65"/>
      <c r="N49" s="65">
        <v>0</v>
      </c>
      <c r="O49" s="65">
        <v>0</v>
      </c>
    </row>
    <row r="50" spans="1:15" x14ac:dyDescent="0.25">
      <c r="A50" s="21">
        <v>40</v>
      </c>
      <c r="B50" s="24" t="s">
        <v>314</v>
      </c>
      <c r="C50" s="64">
        <v>4240</v>
      </c>
      <c r="D50" s="65">
        <v>0</v>
      </c>
      <c r="E50" s="65">
        <v>4240</v>
      </c>
      <c r="F50" s="65">
        <v>0</v>
      </c>
      <c r="G50" s="65">
        <v>0</v>
      </c>
      <c r="H50" s="65">
        <v>0</v>
      </c>
      <c r="I50" s="65">
        <v>0</v>
      </c>
      <c r="J50" s="65">
        <v>0</v>
      </c>
      <c r="K50" s="65">
        <v>0</v>
      </c>
      <c r="L50" s="65"/>
      <c r="M50" s="65"/>
      <c r="N50" s="65">
        <v>0</v>
      </c>
      <c r="O50" s="65">
        <v>0</v>
      </c>
    </row>
    <row r="51" spans="1:15" ht="47.25" x14ac:dyDescent="0.25">
      <c r="A51" s="21">
        <v>41</v>
      </c>
      <c r="B51" s="24" t="s">
        <v>315</v>
      </c>
      <c r="C51" s="64">
        <v>40000</v>
      </c>
      <c r="D51" s="65">
        <v>0</v>
      </c>
      <c r="E51" s="65">
        <v>0</v>
      </c>
      <c r="F51" s="65">
        <v>40000</v>
      </c>
      <c r="G51" s="65">
        <v>0</v>
      </c>
      <c r="H51" s="65">
        <v>0</v>
      </c>
      <c r="I51" s="65">
        <v>0</v>
      </c>
      <c r="J51" s="65">
        <v>0</v>
      </c>
      <c r="K51" s="65">
        <v>0</v>
      </c>
      <c r="L51" s="65"/>
      <c r="M51" s="65"/>
      <c r="N51" s="65">
        <v>0</v>
      </c>
      <c r="O51" s="65">
        <v>0</v>
      </c>
    </row>
    <row r="52" spans="1:15" x14ac:dyDescent="0.25">
      <c r="A52" s="21">
        <v>42</v>
      </c>
      <c r="B52" s="24" t="s">
        <v>316</v>
      </c>
      <c r="C52" s="64">
        <v>7000</v>
      </c>
      <c r="D52" s="65">
        <v>0</v>
      </c>
      <c r="E52" s="65">
        <v>0</v>
      </c>
      <c r="F52" s="65">
        <v>0</v>
      </c>
      <c r="G52" s="65">
        <v>0</v>
      </c>
      <c r="H52" s="65">
        <v>0</v>
      </c>
      <c r="I52" s="65">
        <v>0</v>
      </c>
      <c r="J52" s="65">
        <v>0</v>
      </c>
      <c r="K52" s="65">
        <v>7000</v>
      </c>
      <c r="L52" s="65"/>
      <c r="M52" s="65"/>
      <c r="N52" s="65">
        <v>0</v>
      </c>
      <c r="O52" s="65">
        <v>0</v>
      </c>
    </row>
    <row r="53" spans="1:15" x14ac:dyDescent="0.25">
      <c r="A53" s="21">
        <v>43</v>
      </c>
      <c r="B53" s="24" t="s">
        <v>317</v>
      </c>
      <c r="C53" s="64">
        <v>2071</v>
      </c>
      <c r="D53" s="65">
        <v>0</v>
      </c>
      <c r="E53" s="65">
        <v>0</v>
      </c>
      <c r="F53" s="65">
        <v>0</v>
      </c>
      <c r="G53" s="65">
        <v>0</v>
      </c>
      <c r="H53" s="65">
        <v>0</v>
      </c>
      <c r="I53" s="65">
        <v>0</v>
      </c>
      <c r="J53" s="65">
        <v>0</v>
      </c>
      <c r="K53" s="65">
        <v>0</v>
      </c>
      <c r="L53" s="65"/>
      <c r="M53" s="65"/>
      <c r="N53" s="65">
        <v>2071</v>
      </c>
      <c r="O53" s="65">
        <v>0</v>
      </c>
    </row>
    <row r="54" spans="1:15" x14ac:dyDescent="0.25">
      <c r="A54" s="21">
        <v>44</v>
      </c>
      <c r="B54" s="24" t="s">
        <v>318</v>
      </c>
      <c r="C54" s="64">
        <v>2774</v>
      </c>
      <c r="D54" s="65">
        <v>0</v>
      </c>
      <c r="E54" s="65">
        <v>1754</v>
      </c>
      <c r="F54" s="65">
        <v>0</v>
      </c>
      <c r="G54" s="65">
        <v>0</v>
      </c>
      <c r="H54" s="65">
        <v>0</v>
      </c>
      <c r="I54" s="65">
        <v>0</v>
      </c>
      <c r="J54" s="65">
        <v>0</v>
      </c>
      <c r="K54" s="65">
        <v>0</v>
      </c>
      <c r="L54" s="65"/>
      <c r="M54" s="65"/>
      <c r="N54" s="65">
        <v>1020</v>
      </c>
      <c r="O54" s="65">
        <v>0</v>
      </c>
    </row>
    <row r="55" spans="1:15" x14ac:dyDescent="0.25">
      <c r="A55" s="21">
        <v>45</v>
      </c>
      <c r="B55" s="24" t="s">
        <v>319</v>
      </c>
      <c r="C55" s="64">
        <v>437</v>
      </c>
      <c r="D55" s="65">
        <v>0</v>
      </c>
      <c r="E55" s="65">
        <v>0</v>
      </c>
      <c r="F55" s="65">
        <v>0</v>
      </c>
      <c r="G55" s="65">
        <v>0</v>
      </c>
      <c r="H55" s="65">
        <v>0</v>
      </c>
      <c r="I55" s="65">
        <v>0</v>
      </c>
      <c r="J55" s="65">
        <v>0</v>
      </c>
      <c r="K55" s="65">
        <v>0</v>
      </c>
      <c r="L55" s="65"/>
      <c r="M55" s="65"/>
      <c r="N55" s="65">
        <v>437</v>
      </c>
      <c r="O55" s="65">
        <v>0</v>
      </c>
    </row>
    <row r="56" spans="1:15" x14ac:dyDescent="0.25">
      <c r="A56" s="21">
        <v>46</v>
      </c>
      <c r="B56" s="24" t="s">
        <v>320</v>
      </c>
      <c r="C56" s="64">
        <v>4037</v>
      </c>
      <c r="D56" s="65">
        <v>0</v>
      </c>
      <c r="E56" s="65">
        <v>0</v>
      </c>
      <c r="F56" s="65">
        <v>0</v>
      </c>
      <c r="G56" s="65">
        <v>0</v>
      </c>
      <c r="H56" s="65">
        <v>0</v>
      </c>
      <c r="I56" s="65">
        <v>0</v>
      </c>
      <c r="J56" s="65">
        <v>0</v>
      </c>
      <c r="K56" s="65">
        <v>0</v>
      </c>
      <c r="L56" s="65"/>
      <c r="M56" s="65"/>
      <c r="N56" s="65">
        <v>4037</v>
      </c>
      <c r="O56" s="65">
        <v>0</v>
      </c>
    </row>
    <row r="57" spans="1:15" x14ac:dyDescent="0.25">
      <c r="A57" s="21">
        <v>47</v>
      </c>
      <c r="B57" s="24" t="s">
        <v>321</v>
      </c>
      <c r="C57" s="64">
        <v>1566</v>
      </c>
      <c r="D57" s="65">
        <v>0</v>
      </c>
      <c r="E57" s="65">
        <v>0</v>
      </c>
      <c r="F57" s="65">
        <v>0</v>
      </c>
      <c r="G57" s="65">
        <v>0</v>
      </c>
      <c r="H57" s="65">
        <v>0</v>
      </c>
      <c r="I57" s="65">
        <v>0</v>
      </c>
      <c r="J57" s="65">
        <v>0</v>
      </c>
      <c r="K57" s="65">
        <v>0</v>
      </c>
      <c r="L57" s="65"/>
      <c r="M57" s="65"/>
      <c r="N57" s="65">
        <v>1566</v>
      </c>
      <c r="O57" s="65">
        <v>0</v>
      </c>
    </row>
    <row r="58" spans="1:15" x14ac:dyDescent="0.25">
      <c r="A58" s="21">
        <v>48</v>
      </c>
      <c r="B58" s="24" t="s">
        <v>322</v>
      </c>
      <c r="C58" s="64">
        <v>2036</v>
      </c>
      <c r="D58" s="65">
        <v>0</v>
      </c>
      <c r="E58" s="65">
        <v>0</v>
      </c>
      <c r="F58" s="65">
        <v>0</v>
      </c>
      <c r="G58" s="65">
        <v>0</v>
      </c>
      <c r="H58" s="65">
        <v>0</v>
      </c>
      <c r="I58" s="65">
        <v>0</v>
      </c>
      <c r="J58" s="65">
        <v>0</v>
      </c>
      <c r="K58" s="65">
        <v>0</v>
      </c>
      <c r="L58" s="65"/>
      <c r="M58" s="65"/>
      <c r="N58" s="65">
        <v>2036</v>
      </c>
      <c r="O58" s="65">
        <v>0</v>
      </c>
    </row>
    <row r="59" spans="1:15" x14ac:dyDescent="0.25">
      <c r="A59" s="21">
        <v>49</v>
      </c>
      <c r="B59" s="24" t="s">
        <v>323</v>
      </c>
      <c r="C59" s="64">
        <v>245</v>
      </c>
      <c r="D59" s="65">
        <v>0</v>
      </c>
      <c r="E59" s="65">
        <v>0</v>
      </c>
      <c r="F59" s="65">
        <v>0</v>
      </c>
      <c r="G59" s="65">
        <v>0</v>
      </c>
      <c r="H59" s="65">
        <v>0</v>
      </c>
      <c r="I59" s="65">
        <v>0</v>
      </c>
      <c r="J59" s="65">
        <v>0</v>
      </c>
      <c r="K59" s="65">
        <v>0</v>
      </c>
      <c r="L59" s="65"/>
      <c r="M59" s="65"/>
      <c r="N59" s="65">
        <v>245</v>
      </c>
      <c r="O59" s="65">
        <v>0</v>
      </c>
    </row>
    <row r="60" spans="1:15" x14ac:dyDescent="0.25">
      <c r="A60" s="21">
        <v>50</v>
      </c>
      <c r="B60" s="24" t="s">
        <v>324</v>
      </c>
      <c r="C60" s="64">
        <v>307</v>
      </c>
      <c r="D60" s="65">
        <v>0</v>
      </c>
      <c r="E60" s="65">
        <v>0</v>
      </c>
      <c r="F60" s="65">
        <v>0</v>
      </c>
      <c r="G60" s="65">
        <v>0</v>
      </c>
      <c r="H60" s="65">
        <v>0</v>
      </c>
      <c r="I60" s="65">
        <v>0</v>
      </c>
      <c r="J60" s="65">
        <v>0</v>
      </c>
      <c r="K60" s="65">
        <v>0</v>
      </c>
      <c r="L60" s="65"/>
      <c r="M60" s="65"/>
      <c r="N60" s="65">
        <v>307</v>
      </c>
      <c r="O60" s="65">
        <v>0</v>
      </c>
    </row>
    <row r="61" spans="1:15" x14ac:dyDescent="0.25">
      <c r="A61" s="21">
        <v>51</v>
      </c>
      <c r="B61" s="24" t="s">
        <v>325</v>
      </c>
      <c r="C61" s="64">
        <v>361</v>
      </c>
      <c r="D61" s="65">
        <v>0</v>
      </c>
      <c r="E61" s="65">
        <v>0</v>
      </c>
      <c r="F61" s="65">
        <v>0</v>
      </c>
      <c r="G61" s="65">
        <v>0</v>
      </c>
      <c r="H61" s="65">
        <v>0</v>
      </c>
      <c r="I61" s="65">
        <v>0</v>
      </c>
      <c r="J61" s="65">
        <v>0</v>
      </c>
      <c r="K61" s="65">
        <v>0</v>
      </c>
      <c r="L61" s="65"/>
      <c r="M61" s="65"/>
      <c r="N61" s="65">
        <v>361</v>
      </c>
      <c r="O61" s="65">
        <v>0</v>
      </c>
    </row>
    <row r="62" spans="1:15" x14ac:dyDescent="0.25">
      <c r="A62" s="21">
        <v>52</v>
      </c>
      <c r="B62" s="24" t="s">
        <v>326</v>
      </c>
      <c r="C62" s="64">
        <v>220</v>
      </c>
      <c r="D62" s="65">
        <v>0</v>
      </c>
      <c r="E62" s="65">
        <v>0</v>
      </c>
      <c r="F62" s="65">
        <v>0</v>
      </c>
      <c r="G62" s="65">
        <v>0</v>
      </c>
      <c r="H62" s="65">
        <v>0</v>
      </c>
      <c r="I62" s="65">
        <v>0</v>
      </c>
      <c r="J62" s="65">
        <v>0</v>
      </c>
      <c r="K62" s="65">
        <v>0</v>
      </c>
      <c r="L62" s="65"/>
      <c r="M62" s="65"/>
      <c r="N62" s="65">
        <v>220</v>
      </c>
      <c r="O62" s="65">
        <v>0</v>
      </c>
    </row>
    <row r="63" spans="1:15" x14ac:dyDescent="0.25">
      <c r="A63" s="21">
        <v>53</v>
      </c>
      <c r="B63" s="24" t="s">
        <v>327</v>
      </c>
      <c r="C63" s="64">
        <v>186</v>
      </c>
      <c r="D63" s="65">
        <v>0</v>
      </c>
      <c r="E63" s="65">
        <v>0</v>
      </c>
      <c r="F63" s="65">
        <v>0</v>
      </c>
      <c r="G63" s="65">
        <v>0</v>
      </c>
      <c r="H63" s="65">
        <v>0</v>
      </c>
      <c r="I63" s="65">
        <v>0</v>
      </c>
      <c r="J63" s="65">
        <v>0</v>
      </c>
      <c r="K63" s="65">
        <v>0</v>
      </c>
      <c r="L63" s="65"/>
      <c r="M63" s="65"/>
      <c r="N63" s="65">
        <v>186</v>
      </c>
      <c r="O63" s="65">
        <v>0</v>
      </c>
    </row>
    <row r="64" spans="1:15" x14ac:dyDescent="0.25">
      <c r="A64" s="21">
        <v>54</v>
      </c>
      <c r="B64" s="24" t="s">
        <v>328</v>
      </c>
      <c r="C64" s="64">
        <v>186</v>
      </c>
      <c r="D64" s="65">
        <v>0</v>
      </c>
      <c r="E64" s="65">
        <v>0</v>
      </c>
      <c r="F64" s="65">
        <v>0</v>
      </c>
      <c r="G64" s="65">
        <v>0</v>
      </c>
      <c r="H64" s="65">
        <v>0</v>
      </c>
      <c r="I64" s="65">
        <v>0</v>
      </c>
      <c r="J64" s="65">
        <v>0</v>
      </c>
      <c r="K64" s="65">
        <v>0</v>
      </c>
      <c r="L64" s="65"/>
      <c r="M64" s="65"/>
      <c r="N64" s="65">
        <v>186</v>
      </c>
      <c r="O64" s="65">
        <v>0</v>
      </c>
    </row>
    <row r="65" spans="1:15" x14ac:dyDescent="0.25">
      <c r="A65" s="21">
        <v>55</v>
      </c>
      <c r="B65" s="24" t="s">
        <v>329</v>
      </c>
      <c r="C65" s="64">
        <v>295</v>
      </c>
      <c r="D65" s="65">
        <v>0</v>
      </c>
      <c r="E65" s="65">
        <v>0</v>
      </c>
      <c r="F65" s="65">
        <v>0</v>
      </c>
      <c r="G65" s="65">
        <v>0</v>
      </c>
      <c r="H65" s="65">
        <v>0</v>
      </c>
      <c r="I65" s="65">
        <v>0</v>
      </c>
      <c r="J65" s="65">
        <v>0</v>
      </c>
      <c r="K65" s="65">
        <v>0</v>
      </c>
      <c r="L65" s="65"/>
      <c r="M65" s="65"/>
      <c r="N65" s="65">
        <v>295</v>
      </c>
      <c r="O65" s="65">
        <v>0</v>
      </c>
    </row>
    <row r="66" spans="1:15" x14ac:dyDescent="0.25">
      <c r="A66" s="21">
        <v>56</v>
      </c>
      <c r="B66" s="24" t="s">
        <v>330</v>
      </c>
      <c r="C66" s="64">
        <v>246</v>
      </c>
      <c r="D66" s="65">
        <v>0</v>
      </c>
      <c r="E66" s="65">
        <v>0</v>
      </c>
      <c r="F66" s="65">
        <v>0</v>
      </c>
      <c r="G66" s="65">
        <v>0</v>
      </c>
      <c r="H66" s="65">
        <v>0</v>
      </c>
      <c r="I66" s="65">
        <v>0</v>
      </c>
      <c r="J66" s="65">
        <v>0</v>
      </c>
      <c r="K66" s="65">
        <v>0</v>
      </c>
      <c r="L66" s="65"/>
      <c r="M66" s="65"/>
      <c r="N66" s="65">
        <v>246</v>
      </c>
      <c r="O66" s="65">
        <v>0</v>
      </c>
    </row>
    <row r="67" spans="1:15" x14ac:dyDescent="0.25">
      <c r="A67" s="21">
        <v>57</v>
      </c>
      <c r="B67" s="24" t="s">
        <v>331</v>
      </c>
      <c r="C67" s="64">
        <v>286</v>
      </c>
      <c r="D67" s="65">
        <v>0</v>
      </c>
      <c r="E67" s="65">
        <v>0</v>
      </c>
      <c r="F67" s="65">
        <v>0</v>
      </c>
      <c r="G67" s="65">
        <v>0</v>
      </c>
      <c r="H67" s="65">
        <v>0</v>
      </c>
      <c r="I67" s="65">
        <v>0</v>
      </c>
      <c r="J67" s="65">
        <v>0</v>
      </c>
      <c r="K67" s="65">
        <v>0</v>
      </c>
      <c r="L67" s="65"/>
      <c r="M67" s="65"/>
      <c r="N67" s="65">
        <v>286</v>
      </c>
      <c r="O67" s="65">
        <v>0</v>
      </c>
    </row>
    <row r="68" spans="1:15" x14ac:dyDescent="0.25">
      <c r="A68" s="21">
        <v>58</v>
      </c>
      <c r="B68" s="24" t="s">
        <v>332</v>
      </c>
      <c r="C68" s="64">
        <v>273</v>
      </c>
      <c r="D68" s="65">
        <v>0</v>
      </c>
      <c r="E68" s="65">
        <v>0</v>
      </c>
      <c r="F68" s="65">
        <v>0</v>
      </c>
      <c r="G68" s="65">
        <v>0</v>
      </c>
      <c r="H68" s="65">
        <v>0</v>
      </c>
      <c r="I68" s="65">
        <v>0</v>
      </c>
      <c r="J68" s="65">
        <v>0</v>
      </c>
      <c r="K68" s="65">
        <v>0</v>
      </c>
      <c r="L68" s="65"/>
      <c r="M68" s="65"/>
      <c r="N68" s="65">
        <v>273</v>
      </c>
      <c r="O68" s="65">
        <v>0</v>
      </c>
    </row>
    <row r="69" spans="1:15" x14ac:dyDescent="0.25">
      <c r="A69" s="21">
        <v>59</v>
      </c>
      <c r="B69" s="24" t="s">
        <v>333</v>
      </c>
      <c r="C69" s="64">
        <v>150</v>
      </c>
      <c r="D69" s="65">
        <v>0</v>
      </c>
      <c r="E69" s="65">
        <v>0</v>
      </c>
      <c r="F69" s="65">
        <v>0</v>
      </c>
      <c r="G69" s="65">
        <v>0</v>
      </c>
      <c r="H69" s="65">
        <v>0</v>
      </c>
      <c r="I69" s="65">
        <v>0</v>
      </c>
      <c r="J69" s="65">
        <v>0</v>
      </c>
      <c r="K69" s="65">
        <v>0</v>
      </c>
      <c r="L69" s="65"/>
      <c r="M69" s="65"/>
      <c r="N69" s="65">
        <v>150</v>
      </c>
      <c r="O69" s="65">
        <v>0</v>
      </c>
    </row>
    <row r="70" spans="1:15" x14ac:dyDescent="0.25">
      <c r="A70" s="21">
        <v>60</v>
      </c>
      <c r="B70" s="24" t="s">
        <v>334</v>
      </c>
      <c r="C70" s="64">
        <v>407</v>
      </c>
      <c r="D70" s="65">
        <v>0</v>
      </c>
      <c r="E70" s="65">
        <v>0</v>
      </c>
      <c r="F70" s="65">
        <v>0</v>
      </c>
      <c r="G70" s="65">
        <v>0</v>
      </c>
      <c r="H70" s="65">
        <v>0</v>
      </c>
      <c r="I70" s="65">
        <v>0</v>
      </c>
      <c r="J70" s="65">
        <v>0</v>
      </c>
      <c r="K70" s="65">
        <v>407</v>
      </c>
      <c r="L70" s="65"/>
      <c r="M70" s="65"/>
      <c r="N70" s="65">
        <v>0</v>
      </c>
      <c r="O70" s="65">
        <v>0</v>
      </c>
    </row>
    <row r="71" spans="1:15" x14ac:dyDescent="0.25">
      <c r="A71" s="21">
        <v>61</v>
      </c>
      <c r="B71" s="24" t="s">
        <v>335</v>
      </c>
      <c r="C71" s="64">
        <v>12207</v>
      </c>
      <c r="D71" s="65">
        <v>0</v>
      </c>
      <c r="E71" s="65">
        <v>0</v>
      </c>
      <c r="F71" s="65">
        <v>12207</v>
      </c>
      <c r="G71" s="65">
        <v>0</v>
      </c>
      <c r="H71" s="65">
        <v>0</v>
      </c>
      <c r="I71" s="65">
        <v>0</v>
      </c>
      <c r="J71" s="65">
        <v>0</v>
      </c>
      <c r="K71" s="65">
        <v>0</v>
      </c>
      <c r="L71" s="65"/>
      <c r="M71" s="65"/>
      <c r="N71" s="65">
        <v>0</v>
      </c>
      <c r="O71" s="65">
        <v>0</v>
      </c>
    </row>
    <row r="72" spans="1:15" x14ac:dyDescent="0.25">
      <c r="A72" s="21">
        <v>62</v>
      </c>
      <c r="B72" s="24" t="s">
        <v>336</v>
      </c>
      <c r="C72" s="64">
        <v>90</v>
      </c>
      <c r="D72" s="65">
        <v>0</v>
      </c>
      <c r="E72" s="65">
        <v>0</v>
      </c>
      <c r="F72" s="65">
        <v>0</v>
      </c>
      <c r="G72" s="65">
        <v>0</v>
      </c>
      <c r="H72" s="65">
        <v>0</v>
      </c>
      <c r="I72" s="65">
        <v>0</v>
      </c>
      <c r="J72" s="65">
        <v>0</v>
      </c>
      <c r="K72" s="65">
        <v>90</v>
      </c>
      <c r="L72" s="65"/>
      <c r="M72" s="65"/>
      <c r="N72" s="65">
        <v>0</v>
      </c>
      <c r="O72" s="65">
        <v>0</v>
      </c>
    </row>
    <row r="73" spans="1:15" ht="31.5" x14ac:dyDescent="0.25">
      <c r="A73" s="21">
        <v>63</v>
      </c>
      <c r="B73" s="24" t="s">
        <v>337</v>
      </c>
      <c r="C73" s="64">
        <v>6000</v>
      </c>
      <c r="D73" s="65">
        <v>0</v>
      </c>
      <c r="E73" s="65">
        <v>6000</v>
      </c>
      <c r="F73" s="65">
        <v>0</v>
      </c>
      <c r="G73" s="65">
        <v>0</v>
      </c>
      <c r="H73" s="65">
        <v>0</v>
      </c>
      <c r="I73" s="65">
        <v>0</v>
      </c>
      <c r="J73" s="65">
        <v>0</v>
      </c>
      <c r="K73" s="65">
        <v>0</v>
      </c>
      <c r="L73" s="65"/>
      <c r="M73" s="65"/>
      <c r="N73" s="65">
        <v>0</v>
      </c>
      <c r="O73" s="65">
        <v>0</v>
      </c>
    </row>
    <row r="74" spans="1:15" x14ac:dyDescent="0.25">
      <c r="A74" s="21">
        <v>64</v>
      </c>
      <c r="B74" s="24" t="s">
        <v>338</v>
      </c>
      <c r="C74" s="64">
        <v>485155</v>
      </c>
      <c r="D74" s="65">
        <v>0</v>
      </c>
      <c r="E74" s="65"/>
      <c r="F74" s="65">
        <v>485155</v>
      </c>
      <c r="G74" s="65"/>
      <c r="H74" s="65"/>
      <c r="I74" s="65"/>
      <c r="J74" s="65"/>
      <c r="K74" s="65"/>
      <c r="L74" s="65"/>
      <c r="M74" s="65"/>
      <c r="N74" s="65"/>
      <c r="O74" s="65"/>
    </row>
    <row r="75" spans="1:15" x14ac:dyDescent="0.25">
      <c r="A75" s="21">
        <v>65</v>
      </c>
      <c r="B75" s="24" t="s">
        <v>339</v>
      </c>
      <c r="C75" s="64">
        <v>50269</v>
      </c>
      <c r="D75" s="65">
        <v>0</v>
      </c>
      <c r="E75" s="65"/>
      <c r="F75" s="65"/>
      <c r="G75" s="65"/>
      <c r="H75" s="65"/>
      <c r="I75" s="65"/>
      <c r="J75" s="65"/>
      <c r="K75" s="65">
        <v>50269</v>
      </c>
      <c r="L75" s="65"/>
      <c r="M75" s="65"/>
      <c r="N75" s="65"/>
      <c r="O75" s="65"/>
    </row>
    <row r="76" spans="1:15" x14ac:dyDescent="0.25">
      <c r="A76" s="21">
        <v>66</v>
      </c>
      <c r="B76" s="24" t="s">
        <v>340</v>
      </c>
      <c r="C76" s="64">
        <v>64910</v>
      </c>
      <c r="D76" s="65">
        <v>0</v>
      </c>
      <c r="E76" s="65"/>
      <c r="F76" s="65"/>
      <c r="G76" s="65"/>
      <c r="H76" s="65"/>
      <c r="I76" s="65"/>
      <c r="J76" s="65"/>
      <c r="K76" s="65"/>
      <c r="L76" s="65"/>
      <c r="M76" s="65"/>
      <c r="N76" s="65"/>
      <c r="O76" s="65">
        <v>64910</v>
      </c>
    </row>
    <row r="77" spans="1:15" x14ac:dyDescent="0.25">
      <c r="A77" s="21">
        <v>67</v>
      </c>
      <c r="B77" s="24" t="s">
        <v>341</v>
      </c>
      <c r="C77" s="64">
        <v>5250</v>
      </c>
      <c r="D77" s="65">
        <v>0</v>
      </c>
      <c r="E77" s="65"/>
      <c r="F77" s="65"/>
      <c r="G77" s="65"/>
      <c r="H77" s="65"/>
      <c r="I77" s="65"/>
      <c r="J77" s="65"/>
      <c r="K77" s="65">
        <v>5250</v>
      </c>
      <c r="L77" s="65"/>
      <c r="M77" s="65"/>
      <c r="N77" s="65"/>
      <c r="O77" s="65"/>
    </row>
    <row r="78" spans="1:15" x14ac:dyDescent="0.25">
      <c r="A78" s="21">
        <v>68</v>
      </c>
      <c r="B78" s="24" t="s">
        <v>342</v>
      </c>
      <c r="C78" s="64">
        <v>140043</v>
      </c>
      <c r="D78" s="65">
        <v>0</v>
      </c>
      <c r="E78" s="65">
        <v>10364</v>
      </c>
      <c r="F78" s="65">
        <v>0</v>
      </c>
      <c r="G78" s="65">
        <v>0</v>
      </c>
      <c r="H78" s="65">
        <v>0</v>
      </c>
      <c r="I78" s="65">
        <v>0</v>
      </c>
      <c r="J78" s="65">
        <v>0</v>
      </c>
      <c r="K78" s="65">
        <v>120822</v>
      </c>
      <c r="L78" s="65"/>
      <c r="M78" s="65"/>
      <c r="N78" s="65">
        <v>0</v>
      </c>
      <c r="O78" s="65">
        <v>8857</v>
      </c>
    </row>
    <row r="79" spans="1:15" x14ac:dyDescent="0.25">
      <c r="A79" s="21"/>
      <c r="B79" s="24" t="s">
        <v>343</v>
      </c>
      <c r="C79" s="64">
        <v>118822</v>
      </c>
      <c r="D79" s="65"/>
      <c r="E79" s="65"/>
      <c r="F79" s="65"/>
      <c r="G79" s="65"/>
      <c r="H79" s="65"/>
      <c r="I79" s="65"/>
      <c r="J79" s="65"/>
      <c r="K79" s="65">
        <v>118822</v>
      </c>
      <c r="L79" s="65"/>
      <c r="M79" s="65"/>
      <c r="N79" s="65"/>
      <c r="O79" s="65"/>
    </row>
    <row r="80" spans="1:15" x14ac:dyDescent="0.25">
      <c r="A80" s="21"/>
      <c r="B80" s="24" t="s">
        <v>344</v>
      </c>
      <c r="C80" s="64">
        <v>10364</v>
      </c>
      <c r="D80" s="65"/>
      <c r="E80" s="65">
        <v>10364</v>
      </c>
      <c r="F80" s="65"/>
      <c r="G80" s="65"/>
      <c r="H80" s="65"/>
      <c r="I80" s="65"/>
      <c r="J80" s="65"/>
      <c r="K80" s="65"/>
      <c r="L80" s="65"/>
      <c r="M80" s="65"/>
      <c r="N80" s="65"/>
      <c r="O80" s="65"/>
    </row>
    <row r="81" spans="1:15" x14ac:dyDescent="0.25">
      <c r="A81" s="21"/>
      <c r="B81" s="24" t="s">
        <v>345</v>
      </c>
      <c r="C81" s="64">
        <v>2000</v>
      </c>
      <c r="D81" s="65"/>
      <c r="E81" s="65"/>
      <c r="F81" s="65"/>
      <c r="G81" s="65"/>
      <c r="H81" s="65"/>
      <c r="I81" s="65"/>
      <c r="J81" s="65"/>
      <c r="K81" s="65">
        <v>2000</v>
      </c>
      <c r="L81" s="65"/>
      <c r="M81" s="65"/>
      <c r="N81" s="65"/>
      <c r="O81" s="65"/>
    </row>
    <row r="82" spans="1:15" ht="31.5" x14ac:dyDescent="0.25">
      <c r="A82" s="21"/>
      <c r="B82" s="24" t="s">
        <v>346</v>
      </c>
      <c r="C82" s="64">
        <v>1857</v>
      </c>
      <c r="D82" s="65"/>
      <c r="E82" s="65"/>
      <c r="F82" s="65"/>
      <c r="G82" s="65"/>
      <c r="H82" s="65"/>
      <c r="I82" s="65"/>
      <c r="J82" s="65"/>
      <c r="K82" s="65">
        <v>0</v>
      </c>
      <c r="L82" s="65"/>
      <c r="M82" s="65"/>
      <c r="N82" s="65"/>
      <c r="O82" s="65">
        <v>1857</v>
      </c>
    </row>
    <row r="83" spans="1:15" x14ac:dyDescent="0.25">
      <c r="A83" s="21"/>
      <c r="B83" s="24" t="s">
        <v>347</v>
      </c>
      <c r="C83" s="64">
        <v>357</v>
      </c>
      <c r="D83" s="65"/>
      <c r="E83" s="65"/>
      <c r="F83" s="65"/>
      <c r="G83" s="65"/>
      <c r="H83" s="65"/>
      <c r="I83" s="65"/>
      <c r="J83" s="65"/>
      <c r="K83" s="65">
        <v>0</v>
      </c>
      <c r="L83" s="65"/>
      <c r="M83" s="65"/>
      <c r="N83" s="65"/>
      <c r="O83" s="65">
        <v>357</v>
      </c>
    </row>
    <row r="84" spans="1:15" x14ac:dyDescent="0.25">
      <c r="A84" s="21"/>
      <c r="B84" s="24" t="s">
        <v>348</v>
      </c>
      <c r="C84" s="64">
        <v>1000</v>
      </c>
      <c r="D84" s="65"/>
      <c r="E84" s="65"/>
      <c r="F84" s="65"/>
      <c r="G84" s="65"/>
      <c r="H84" s="65"/>
      <c r="I84" s="65"/>
      <c r="J84" s="65"/>
      <c r="K84" s="65">
        <v>0</v>
      </c>
      <c r="L84" s="65"/>
      <c r="M84" s="65"/>
      <c r="N84" s="65"/>
      <c r="O84" s="65">
        <v>1000</v>
      </c>
    </row>
    <row r="85" spans="1:15" x14ac:dyDescent="0.25">
      <c r="A85" s="21"/>
      <c r="B85" s="24" t="s">
        <v>349</v>
      </c>
      <c r="C85" s="64">
        <v>500</v>
      </c>
      <c r="D85" s="65"/>
      <c r="E85" s="65"/>
      <c r="F85" s="65"/>
      <c r="G85" s="65"/>
      <c r="H85" s="65"/>
      <c r="I85" s="65"/>
      <c r="J85" s="65"/>
      <c r="K85" s="65">
        <v>0</v>
      </c>
      <c r="L85" s="65"/>
      <c r="M85" s="65"/>
      <c r="N85" s="65"/>
      <c r="O85" s="65">
        <v>500</v>
      </c>
    </row>
    <row r="86" spans="1:15" ht="31.5" x14ac:dyDescent="0.25">
      <c r="A86" s="21"/>
      <c r="B86" s="24" t="s">
        <v>350</v>
      </c>
      <c r="C86" s="64">
        <v>7000</v>
      </c>
      <c r="D86" s="65"/>
      <c r="E86" s="65"/>
      <c r="F86" s="65"/>
      <c r="G86" s="65"/>
      <c r="H86" s="65"/>
      <c r="I86" s="65"/>
      <c r="J86" s="65"/>
      <c r="K86" s="65">
        <v>0</v>
      </c>
      <c r="L86" s="65"/>
      <c r="M86" s="65"/>
      <c r="N86" s="65"/>
      <c r="O86" s="65">
        <v>7000</v>
      </c>
    </row>
    <row r="87" spans="1:15" ht="31.5" x14ac:dyDescent="0.25">
      <c r="A87" s="21">
        <v>69</v>
      </c>
      <c r="B87" s="24" t="s">
        <v>351</v>
      </c>
      <c r="C87" s="64">
        <v>40000</v>
      </c>
      <c r="D87" s="65"/>
      <c r="E87" s="65"/>
      <c r="F87" s="65"/>
      <c r="G87" s="65"/>
      <c r="H87" s="65"/>
      <c r="I87" s="65"/>
      <c r="J87" s="65"/>
      <c r="K87" s="65">
        <v>40000</v>
      </c>
      <c r="L87" s="65"/>
      <c r="M87" s="65"/>
      <c r="N87" s="65"/>
      <c r="O87" s="65">
        <v>0</v>
      </c>
    </row>
    <row r="88" spans="1:15" x14ac:dyDescent="0.25">
      <c r="A88" s="21">
        <v>70</v>
      </c>
      <c r="B88" s="24" t="s">
        <v>352</v>
      </c>
      <c r="C88" s="64">
        <v>41920</v>
      </c>
      <c r="D88" s="65">
        <v>0</v>
      </c>
      <c r="E88" s="65">
        <v>0</v>
      </c>
      <c r="F88" s="65">
        <v>0</v>
      </c>
      <c r="G88" s="65">
        <v>0</v>
      </c>
      <c r="H88" s="65">
        <v>0</v>
      </c>
      <c r="I88" s="65">
        <v>0</v>
      </c>
      <c r="J88" s="65">
        <v>0</v>
      </c>
      <c r="K88" s="65">
        <v>0</v>
      </c>
      <c r="L88" s="65"/>
      <c r="M88" s="65"/>
      <c r="N88" s="65">
        <v>0</v>
      </c>
      <c r="O88" s="65">
        <v>0</v>
      </c>
    </row>
    <row r="89" spans="1:15" x14ac:dyDescent="0.25">
      <c r="A89" s="21"/>
      <c r="B89" s="24" t="s">
        <v>353</v>
      </c>
      <c r="C89" s="64">
        <v>11631</v>
      </c>
      <c r="D89" s="65">
        <v>0</v>
      </c>
      <c r="E89" s="65"/>
      <c r="F89" s="65"/>
      <c r="G89" s="65"/>
      <c r="H89" s="65"/>
      <c r="I89" s="65"/>
      <c r="J89" s="65"/>
      <c r="K89" s="65"/>
      <c r="L89" s="65"/>
      <c r="M89" s="65"/>
      <c r="N89" s="65"/>
      <c r="O89" s="65"/>
    </row>
    <row r="90" spans="1:15" x14ac:dyDescent="0.25">
      <c r="A90" s="21"/>
      <c r="B90" s="24" t="s">
        <v>354</v>
      </c>
      <c r="C90" s="64">
        <v>600</v>
      </c>
      <c r="D90" s="65">
        <v>0</v>
      </c>
      <c r="E90" s="65"/>
      <c r="F90" s="65"/>
      <c r="G90" s="65"/>
      <c r="H90" s="65"/>
      <c r="I90" s="65"/>
      <c r="J90" s="65"/>
      <c r="K90" s="65"/>
      <c r="L90" s="65"/>
      <c r="M90" s="65"/>
      <c r="N90" s="65"/>
      <c r="O90" s="65"/>
    </row>
    <row r="91" spans="1:15" x14ac:dyDescent="0.25">
      <c r="A91" s="21"/>
      <c r="B91" s="24" t="s">
        <v>355</v>
      </c>
      <c r="C91" s="64">
        <v>100</v>
      </c>
      <c r="D91" s="65"/>
      <c r="E91" s="65"/>
      <c r="F91" s="65"/>
      <c r="G91" s="65"/>
      <c r="H91" s="65"/>
      <c r="I91" s="65"/>
      <c r="J91" s="65"/>
      <c r="K91" s="65"/>
      <c r="L91" s="65"/>
      <c r="M91" s="65"/>
      <c r="N91" s="65"/>
      <c r="O91" s="65"/>
    </row>
    <row r="92" spans="1:15" x14ac:dyDescent="0.25">
      <c r="A92" s="21"/>
      <c r="B92" s="24" t="s">
        <v>356</v>
      </c>
      <c r="C92" s="64">
        <v>100</v>
      </c>
      <c r="D92" s="65"/>
      <c r="E92" s="65"/>
      <c r="F92" s="65"/>
      <c r="G92" s="65"/>
      <c r="H92" s="65"/>
      <c r="I92" s="65"/>
      <c r="J92" s="65"/>
      <c r="K92" s="65"/>
      <c r="L92" s="65"/>
      <c r="M92" s="65"/>
      <c r="N92" s="65"/>
      <c r="O92" s="65"/>
    </row>
    <row r="93" spans="1:15" x14ac:dyDescent="0.25">
      <c r="A93" s="21"/>
      <c r="B93" s="24" t="s">
        <v>357</v>
      </c>
      <c r="C93" s="64">
        <v>500</v>
      </c>
      <c r="D93" s="65">
        <v>0</v>
      </c>
      <c r="E93" s="65"/>
      <c r="F93" s="65"/>
      <c r="G93" s="65"/>
      <c r="H93" s="65"/>
      <c r="I93" s="65"/>
      <c r="J93" s="65"/>
      <c r="K93" s="65"/>
      <c r="L93" s="65"/>
      <c r="M93" s="65"/>
      <c r="N93" s="65"/>
      <c r="O93" s="65"/>
    </row>
    <row r="94" spans="1:15" x14ac:dyDescent="0.25">
      <c r="A94" s="21"/>
      <c r="B94" s="24" t="s">
        <v>358</v>
      </c>
      <c r="C94" s="64">
        <v>2400</v>
      </c>
      <c r="D94" s="65">
        <v>0</v>
      </c>
      <c r="E94" s="65"/>
      <c r="F94" s="65"/>
      <c r="G94" s="65"/>
      <c r="H94" s="65"/>
      <c r="I94" s="65"/>
      <c r="J94" s="65"/>
      <c r="K94" s="65"/>
      <c r="L94" s="65"/>
      <c r="M94" s="65"/>
      <c r="N94" s="65"/>
      <c r="O94" s="65"/>
    </row>
    <row r="95" spans="1:15" ht="63" x14ac:dyDescent="0.25">
      <c r="A95" s="21"/>
      <c r="B95" s="24" t="s">
        <v>359</v>
      </c>
      <c r="C95" s="64">
        <v>26589</v>
      </c>
      <c r="D95" s="65">
        <v>0</v>
      </c>
      <c r="E95" s="65"/>
      <c r="F95" s="65"/>
      <c r="G95" s="65"/>
      <c r="H95" s="65"/>
      <c r="I95" s="65"/>
      <c r="J95" s="65"/>
      <c r="K95" s="65"/>
      <c r="L95" s="65"/>
      <c r="M95" s="65"/>
      <c r="N95" s="65"/>
      <c r="O95" s="65"/>
    </row>
    <row r="96" spans="1:15" x14ac:dyDescent="0.25">
      <c r="A96" s="21">
        <v>71</v>
      </c>
      <c r="B96" s="24" t="s">
        <v>360</v>
      </c>
      <c r="C96" s="64">
        <v>159214</v>
      </c>
      <c r="D96" s="65">
        <v>31279</v>
      </c>
      <c r="E96" s="65">
        <v>4198</v>
      </c>
      <c r="F96" s="65">
        <v>42000</v>
      </c>
      <c r="G96" s="65">
        <v>6600</v>
      </c>
      <c r="H96" s="65">
        <v>2068</v>
      </c>
      <c r="I96" s="65">
        <v>11100</v>
      </c>
      <c r="J96" s="65">
        <v>2000</v>
      </c>
      <c r="K96" s="65">
        <v>20779</v>
      </c>
      <c r="L96" s="65"/>
      <c r="M96" s="65"/>
      <c r="N96" s="65">
        <v>21858</v>
      </c>
      <c r="O96" s="65">
        <v>6843</v>
      </c>
    </row>
    <row r="97" spans="1:15" x14ac:dyDescent="0.25">
      <c r="A97" s="21"/>
      <c r="B97" s="24" t="s">
        <v>361</v>
      </c>
      <c r="C97" s="64">
        <v>20779</v>
      </c>
      <c r="D97" s="65"/>
      <c r="E97" s="65"/>
      <c r="F97" s="65"/>
      <c r="G97" s="65"/>
      <c r="H97" s="65"/>
      <c r="I97" s="65"/>
      <c r="J97" s="65"/>
      <c r="K97" s="65">
        <v>20779</v>
      </c>
      <c r="L97" s="65"/>
      <c r="M97" s="65"/>
      <c r="N97" s="65"/>
      <c r="O97" s="65"/>
    </row>
    <row r="98" spans="1:15" ht="31.5" x14ac:dyDescent="0.25">
      <c r="A98" s="21"/>
      <c r="B98" s="24" t="s">
        <v>362</v>
      </c>
      <c r="C98" s="64">
        <v>31279</v>
      </c>
      <c r="D98" s="65">
        <v>31279</v>
      </c>
      <c r="E98" s="65"/>
      <c r="F98" s="65"/>
      <c r="G98" s="65"/>
      <c r="H98" s="65"/>
      <c r="I98" s="65"/>
      <c r="J98" s="65"/>
      <c r="K98" s="65"/>
      <c r="L98" s="65"/>
      <c r="M98" s="65"/>
      <c r="N98" s="65"/>
      <c r="O98" s="65"/>
    </row>
    <row r="99" spans="1:15" x14ac:dyDescent="0.25">
      <c r="A99" s="21"/>
      <c r="B99" s="24" t="s">
        <v>363</v>
      </c>
      <c r="C99" s="64">
        <v>4198</v>
      </c>
      <c r="D99" s="65"/>
      <c r="E99" s="65">
        <v>4198</v>
      </c>
      <c r="F99" s="65"/>
      <c r="G99" s="65"/>
      <c r="H99" s="65"/>
      <c r="I99" s="65"/>
      <c r="J99" s="65"/>
      <c r="K99" s="65"/>
      <c r="L99" s="65"/>
      <c r="M99" s="65"/>
      <c r="N99" s="65"/>
      <c r="O99" s="65"/>
    </row>
    <row r="100" spans="1:15" x14ac:dyDescent="0.25">
      <c r="A100" s="21"/>
      <c r="B100" s="24" t="s">
        <v>364</v>
      </c>
      <c r="C100" s="64">
        <v>6600</v>
      </c>
      <c r="D100" s="65"/>
      <c r="E100" s="65"/>
      <c r="F100" s="65"/>
      <c r="G100" s="65">
        <v>6600</v>
      </c>
      <c r="H100" s="65"/>
      <c r="I100" s="65"/>
      <c r="J100" s="65"/>
      <c r="K100" s="65"/>
      <c r="L100" s="65"/>
      <c r="M100" s="65"/>
      <c r="N100" s="65"/>
      <c r="O100" s="65"/>
    </row>
    <row r="101" spans="1:15" x14ac:dyDescent="0.25">
      <c r="A101" s="21"/>
      <c r="B101" s="24" t="s">
        <v>365</v>
      </c>
      <c r="C101" s="64">
        <v>2068</v>
      </c>
      <c r="D101" s="65"/>
      <c r="E101" s="65"/>
      <c r="F101" s="65">
        <v>0</v>
      </c>
      <c r="G101" s="65"/>
      <c r="H101" s="65">
        <v>2068</v>
      </c>
      <c r="I101" s="65">
        <v>0</v>
      </c>
      <c r="J101" s="65"/>
      <c r="K101" s="65"/>
      <c r="L101" s="65"/>
      <c r="M101" s="65"/>
      <c r="N101" s="65">
        <v>0</v>
      </c>
      <c r="O101" s="65">
        <v>0</v>
      </c>
    </row>
    <row r="102" spans="1:15" x14ac:dyDescent="0.25">
      <c r="A102" s="21"/>
      <c r="B102" s="24" t="s">
        <v>366</v>
      </c>
      <c r="C102" s="64">
        <v>11100</v>
      </c>
      <c r="D102" s="65"/>
      <c r="E102" s="65"/>
      <c r="F102" s="65"/>
      <c r="G102" s="65"/>
      <c r="H102" s="65"/>
      <c r="I102" s="65">
        <v>11100</v>
      </c>
      <c r="J102" s="65"/>
      <c r="K102" s="65"/>
      <c r="L102" s="65"/>
      <c r="M102" s="65"/>
      <c r="N102" s="65"/>
      <c r="O102" s="65"/>
    </row>
    <row r="103" spans="1:15" x14ac:dyDescent="0.25">
      <c r="A103" s="21"/>
      <c r="B103" s="24" t="s">
        <v>367</v>
      </c>
      <c r="C103" s="64">
        <v>2000</v>
      </c>
      <c r="D103" s="65"/>
      <c r="E103" s="65"/>
      <c r="F103" s="65"/>
      <c r="G103" s="65"/>
      <c r="H103" s="65"/>
      <c r="I103" s="65"/>
      <c r="J103" s="65">
        <v>2000</v>
      </c>
      <c r="K103" s="65"/>
      <c r="L103" s="65"/>
      <c r="M103" s="65"/>
      <c r="N103" s="65"/>
      <c r="O103" s="65"/>
    </row>
    <row r="104" spans="1:15" x14ac:dyDescent="0.25">
      <c r="A104" s="21"/>
      <c r="B104" s="24" t="s">
        <v>368</v>
      </c>
      <c r="C104" s="64">
        <v>42000</v>
      </c>
      <c r="D104" s="65"/>
      <c r="E104" s="65"/>
      <c r="F104" s="65">
        <v>42000</v>
      </c>
      <c r="G104" s="65"/>
      <c r="H104" s="65"/>
      <c r="I104" s="65"/>
      <c r="J104" s="65"/>
      <c r="K104" s="65"/>
      <c r="L104" s="65"/>
      <c r="M104" s="65"/>
      <c r="N104" s="65"/>
      <c r="O104" s="65"/>
    </row>
    <row r="105" spans="1:15" x14ac:dyDescent="0.25">
      <c r="A105" s="21"/>
      <c r="B105" s="24" t="s">
        <v>369</v>
      </c>
      <c r="C105" s="64">
        <v>6843</v>
      </c>
      <c r="D105" s="65"/>
      <c r="E105" s="65"/>
      <c r="F105" s="65"/>
      <c r="G105" s="65"/>
      <c r="H105" s="65"/>
      <c r="I105" s="65"/>
      <c r="J105" s="65"/>
      <c r="K105" s="65"/>
      <c r="L105" s="65"/>
      <c r="M105" s="65"/>
      <c r="N105" s="65"/>
      <c r="O105" s="65">
        <v>6843</v>
      </c>
    </row>
    <row r="106" spans="1:15" x14ac:dyDescent="0.25">
      <c r="A106" s="21"/>
      <c r="B106" s="24" t="s">
        <v>370</v>
      </c>
      <c r="C106" s="64">
        <v>21858</v>
      </c>
      <c r="D106" s="65"/>
      <c r="E106" s="65"/>
      <c r="F106" s="65"/>
      <c r="G106" s="65"/>
      <c r="H106" s="65"/>
      <c r="I106" s="65"/>
      <c r="J106" s="65"/>
      <c r="K106" s="65"/>
      <c r="L106" s="65"/>
      <c r="M106" s="65"/>
      <c r="N106" s="65">
        <v>21858</v>
      </c>
      <c r="O106" s="65"/>
    </row>
    <row r="107" spans="1:15" x14ac:dyDescent="0.25">
      <c r="A107" s="21"/>
      <c r="B107" s="24" t="s">
        <v>371</v>
      </c>
      <c r="C107" s="64">
        <v>3489</v>
      </c>
      <c r="D107" s="65"/>
      <c r="E107" s="65"/>
      <c r="F107" s="65"/>
      <c r="G107" s="65"/>
      <c r="H107" s="65"/>
      <c r="I107" s="65"/>
      <c r="J107" s="65"/>
      <c r="K107" s="65"/>
      <c r="L107" s="65"/>
      <c r="M107" s="65"/>
      <c r="N107" s="65"/>
      <c r="O107" s="65"/>
    </row>
    <row r="108" spans="1:15" x14ac:dyDescent="0.25">
      <c r="A108" s="21"/>
      <c r="B108" s="24" t="s">
        <v>372</v>
      </c>
      <c r="C108" s="64">
        <v>7000</v>
      </c>
      <c r="D108" s="65"/>
      <c r="E108" s="65"/>
      <c r="F108" s="65"/>
      <c r="G108" s="65"/>
      <c r="H108" s="65"/>
      <c r="I108" s="65"/>
      <c r="J108" s="65"/>
      <c r="K108" s="65"/>
      <c r="L108" s="65"/>
      <c r="M108" s="65"/>
      <c r="N108" s="65"/>
      <c r="O108" s="65"/>
    </row>
    <row r="109" spans="1:15" s="25" customFormat="1" ht="47.25" x14ac:dyDescent="0.25">
      <c r="A109" s="56"/>
      <c r="B109" s="23" t="s">
        <v>373</v>
      </c>
      <c r="C109" s="64">
        <v>61515</v>
      </c>
      <c r="D109" s="64">
        <v>14133</v>
      </c>
      <c r="E109" s="64">
        <v>2717</v>
      </c>
      <c r="F109" s="64">
        <v>8911</v>
      </c>
      <c r="G109" s="64">
        <v>2735</v>
      </c>
      <c r="H109" s="64">
        <v>672</v>
      </c>
      <c r="I109" s="64">
        <v>1322</v>
      </c>
      <c r="J109" s="64">
        <v>709</v>
      </c>
      <c r="K109" s="64">
        <v>8495</v>
      </c>
      <c r="L109" s="64"/>
      <c r="M109" s="64"/>
      <c r="N109" s="64">
        <v>17045</v>
      </c>
      <c r="O109" s="64">
        <v>1448</v>
      </c>
    </row>
  </sheetData>
  <mergeCells count="17">
    <mergeCell ref="A3:O3"/>
    <mergeCell ref="A4:O4"/>
    <mergeCell ref="A6:A8"/>
    <mergeCell ref="B6:B8"/>
    <mergeCell ref="C6:C8"/>
    <mergeCell ref="D6:O6"/>
    <mergeCell ref="D7:D8"/>
    <mergeCell ref="E7:E8"/>
    <mergeCell ref="F7:F8"/>
    <mergeCell ref="G7:G8"/>
    <mergeCell ref="H7:H8"/>
    <mergeCell ref="I7:I8"/>
    <mergeCell ref="J7:J8"/>
    <mergeCell ref="K7:K8"/>
    <mergeCell ref="L7:M7"/>
    <mergeCell ref="N7:N8"/>
    <mergeCell ref="O7:O8"/>
  </mergeCells>
  <pageMargins left="0.41" right="0.15748031496062992" top="0.55000000000000004" bottom="0.45" header="0.15748031496062992" footer="0.15748031496062992"/>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16" workbookViewId="0">
      <selection activeCell="D1" sqref="A1:E20"/>
    </sheetView>
  </sheetViews>
  <sheetFormatPr defaultRowHeight="16.5" x14ac:dyDescent="0.25"/>
  <cols>
    <col min="1" max="1" width="5.5" style="4" customWidth="1"/>
    <col min="2" max="2" width="36.125" style="4" customWidth="1"/>
    <col min="3" max="5" width="17" style="4" customWidth="1"/>
    <col min="6" max="16384" width="9" style="4"/>
  </cols>
  <sheetData>
    <row r="1" spans="1:5" x14ac:dyDescent="0.25">
      <c r="A1" s="1" t="s">
        <v>183</v>
      </c>
      <c r="C1" s="2"/>
      <c r="D1" s="2"/>
      <c r="E1" s="3" t="s">
        <v>151</v>
      </c>
    </row>
    <row r="2" spans="1:5" x14ac:dyDescent="0.25">
      <c r="A2" s="28"/>
    </row>
    <row r="3" spans="1:5" x14ac:dyDescent="0.25">
      <c r="A3" s="90" t="s">
        <v>390</v>
      </c>
      <c r="B3" s="90"/>
      <c r="C3" s="90"/>
      <c r="D3" s="90"/>
      <c r="E3" s="90"/>
    </row>
    <row r="4" spans="1:5" x14ac:dyDescent="0.25">
      <c r="A4" s="90" t="s">
        <v>391</v>
      </c>
      <c r="B4" s="90"/>
      <c r="C4" s="90"/>
      <c r="D4" s="90"/>
      <c r="E4" s="90"/>
    </row>
    <row r="5" spans="1:5" x14ac:dyDescent="0.25">
      <c r="A5" s="93" t="s">
        <v>182</v>
      </c>
      <c r="B5" s="93"/>
      <c r="C5" s="93"/>
      <c r="D5" s="93"/>
      <c r="E5" s="93"/>
    </row>
    <row r="6" spans="1:5" x14ac:dyDescent="0.25">
      <c r="E6" s="5" t="s">
        <v>152</v>
      </c>
    </row>
    <row r="7" spans="1:5" ht="16.5" customHeight="1" x14ac:dyDescent="0.25">
      <c r="A7" s="96" t="s">
        <v>374</v>
      </c>
      <c r="B7" s="96" t="s">
        <v>375</v>
      </c>
      <c r="C7" s="96" t="s">
        <v>154</v>
      </c>
      <c r="D7" s="96"/>
      <c r="E7" s="96"/>
    </row>
    <row r="8" spans="1:5" ht="93.75" x14ac:dyDescent="0.25">
      <c r="A8" s="96"/>
      <c r="B8" s="96"/>
      <c r="C8" s="67" t="s">
        <v>376</v>
      </c>
      <c r="D8" s="67" t="s">
        <v>377</v>
      </c>
      <c r="E8" s="67" t="s">
        <v>378</v>
      </c>
    </row>
    <row r="9" spans="1:5" ht="18.75" x14ac:dyDescent="0.25">
      <c r="A9" s="68" t="s">
        <v>4</v>
      </c>
      <c r="B9" s="68" t="s">
        <v>5</v>
      </c>
      <c r="C9" s="68">
        <v>1</v>
      </c>
      <c r="D9" s="68">
        <v>2</v>
      </c>
      <c r="E9" s="68">
        <v>3</v>
      </c>
    </row>
    <row r="10" spans="1:5" ht="18.75" x14ac:dyDescent="0.25">
      <c r="A10" s="68">
        <v>1</v>
      </c>
      <c r="B10" s="69" t="s">
        <v>379</v>
      </c>
      <c r="C10" s="68">
        <v>19</v>
      </c>
      <c r="D10" s="68">
        <v>19</v>
      </c>
      <c r="E10" s="68">
        <v>100</v>
      </c>
    </row>
    <row r="11" spans="1:5" ht="18.75" x14ac:dyDescent="0.25">
      <c r="A11" s="68">
        <v>2</v>
      </c>
      <c r="B11" s="69" t="s">
        <v>380</v>
      </c>
      <c r="C11" s="68">
        <v>100</v>
      </c>
      <c r="D11" s="68">
        <v>100</v>
      </c>
      <c r="E11" s="68">
        <v>100</v>
      </c>
    </row>
    <row r="12" spans="1:5" ht="18.75" x14ac:dyDescent="0.25">
      <c r="A12" s="68">
        <v>3</v>
      </c>
      <c r="B12" s="69" t="s">
        <v>381</v>
      </c>
      <c r="C12" s="68">
        <v>100</v>
      </c>
      <c r="D12" s="68">
        <v>100</v>
      </c>
      <c r="E12" s="68">
        <v>100</v>
      </c>
    </row>
    <row r="13" spans="1:5" ht="18.75" x14ac:dyDescent="0.25">
      <c r="A13" s="68">
        <v>4</v>
      </c>
      <c r="B13" s="69" t="s">
        <v>382</v>
      </c>
      <c r="C13" s="68">
        <v>100</v>
      </c>
      <c r="D13" s="68">
        <v>100</v>
      </c>
      <c r="E13" s="68">
        <v>100</v>
      </c>
    </row>
    <row r="14" spans="1:5" ht="18.75" x14ac:dyDescent="0.25">
      <c r="A14" s="68">
        <v>5</v>
      </c>
      <c r="B14" s="69" t="s">
        <v>383</v>
      </c>
      <c r="C14" s="68">
        <v>100</v>
      </c>
      <c r="D14" s="68">
        <v>100</v>
      </c>
      <c r="E14" s="68">
        <v>100</v>
      </c>
    </row>
    <row r="15" spans="1:5" ht="18.75" x14ac:dyDescent="0.25">
      <c r="A15" s="68">
        <v>6</v>
      </c>
      <c r="B15" s="69" t="s">
        <v>384</v>
      </c>
      <c r="C15" s="68">
        <v>100</v>
      </c>
      <c r="D15" s="68">
        <v>100</v>
      </c>
      <c r="E15" s="68">
        <v>100</v>
      </c>
    </row>
    <row r="16" spans="1:5" ht="18.75" x14ac:dyDescent="0.25">
      <c r="A16" s="68">
        <v>7</v>
      </c>
      <c r="B16" s="69" t="s">
        <v>385</v>
      </c>
      <c r="C16" s="68">
        <v>100</v>
      </c>
      <c r="D16" s="68">
        <v>100</v>
      </c>
      <c r="E16" s="68">
        <v>100</v>
      </c>
    </row>
    <row r="17" spans="1:5" ht="18.75" x14ac:dyDescent="0.25">
      <c r="A17" s="68">
        <v>8</v>
      </c>
      <c r="B17" s="69" t="s">
        <v>386</v>
      </c>
      <c r="C17" s="68">
        <v>100</v>
      </c>
      <c r="D17" s="68">
        <v>100</v>
      </c>
      <c r="E17" s="68">
        <v>100</v>
      </c>
    </row>
    <row r="18" spans="1:5" ht="18.75" x14ac:dyDescent="0.25">
      <c r="A18" s="68">
        <v>9</v>
      </c>
      <c r="B18" s="69" t="s">
        <v>387</v>
      </c>
      <c r="C18" s="68">
        <v>100</v>
      </c>
      <c r="D18" s="68">
        <v>100</v>
      </c>
      <c r="E18" s="68">
        <v>100</v>
      </c>
    </row>
    <row r="19" spans="1:5" ht="18.75" x14ac:dyDescent="0.25">
      <c r="A19" s="68">
        <v>10</v>
      </c>
      <c r="B19" s="69" t="s">
        <v>388</v>
      </c>
      <c r="C19" s="68">
        <v>100</v>
      </c>
      <c r="D19" s="68">
        <v>100</v>
      </c>
      <c r="E19" s="68">
        <v>100</v>
      </c>
    </row>
    <row r="20" spans="1:5" ht="18.75" x14ac:dyDescent="0.25">
      <c r="A20" s="68">
        <v>11</v>
      </c>
      <c r="B20" s="69" t="s">
        <v>389</v>
      </c>
      <c r="C20" s="68">
        <v>100</v>
      </c>
      <c r="D20" s="68">
        <v>100</v>
      </c>
      <c r="E20" s="68">
        <v>100</v>
      </c>
    </row>
  </sheetData>
  <mergeCells count="6">
    <mergeCell ref="A7:A8"/>
    <mergeCell ref="B7:B8"/>
    <mergeCell ref="C7:E7"/>
    <mergeCell ref="A3:E3"/>
    <mergeCell ref="A5:E5"/>
    <mergeCell ref="A4:E4"/>
  </mergeCells>
  <pageMargins left="0.7" right="0.1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Zeros="0" topLeftCell="A4" workbookViewId="0">
      <selection activeCell="J1" sqref="A1:J21"/>
    </sheetView>
  </sheetViews>
  <sheetFormatPr defaultRowHeight="16.5" x14ac:dyDescent="0.25"/>
  <cols>
    <col min="1" max="1" width="7.25" style="4" customWidth="1"/>
    <col min="2" max="2" width="22.25" style="4" customWidth="1"/>
    <col min="3" max="10" width="11.25" style="4" customWidth="1"/>
    <col min="11" max="16384" width="9" style="4"/>
  </cols>
  <sheetData>
    <row r="1" spans="1:10" x14ac:dyDescent="0.25">
      <c r="A1" s="1" t="s">
        <v>183</v>
      </c>
      <c r="C1" s="2"/>
      <c r="D1" s="2"/>
      <c r="E1" s="2"/>
      <c r="F1" s="2"/>
      <c r="G1" s="2"/>
      <c r="H1" s="2"/>
      <c r="I1" s="2"/>
      <c r="J1" s="3" t="s">
        <v>155</v>
      </c>
    </row>
    <row r="2" spans="1:10" x14ac:dyDescent="0.25">
      <c r="A2" s="14"/>
    </row>
    <row r="3" spans="1:10" x14ac:dyDescent="0.25">
      <c r="A3" s="90" t="s">
        <v>214</v>
      </c>
      <c r="B3" s="90"/>
      <c r="C3" s="90"/>
      <c r="D3" s="90"/>
      <c r="E3" s="90"/>
      <c r="F3" s="90"/>
      <c r="G3" s="90"/>
      <c r="H3" s="90"/>
      <c r="I3" s="90"/>
      <c r="J3" s="90"/>
    </row>
    <row r="4" spans="1:10" x14ac:dyDescent="0.25">
      <c r="A4" s="93" t="s">
        <v>182</v>
      </c>
      <c r="B4" s="93"/>
      <c r="C4" s="93"/>
      <c r="D4" s="93"/>
      <c r="E4" s="93"/>
      <c r="F4" s="93"/>
      <c r="G4" s="93"/>
      <c r="H4" s="93"/>
      <c r="I4" s="93"/>
      <c r="J4" s="93"/>
    </row>
    <row r="5" spans="1:10" x14ac:dyDescent="0.25">
      <c r="J5" s="5" t="s">
        <v>1</v>
      </c>
    </row>
    <row r="6" spans="1:10" ht="44.25" customHeight="1" x14ac:dyDescent="0.25">
      <c r="A6" s="97" t="s">
        <v>2</v>
      </c>
      <c r="B6" s="97" t="s">
        <v>153</v>
      </c>
      <c r="C6" s="97" t="s">
        <v>156</v>
      </c>
      <c r="D6" s="97" t="s">
        <v>209</v>
      </c>
      <c r="E6" s="97"/>
      <c r="F6" s="97"/>
      <c r="G6" s="97" t="s">
        <v>157</v>
      </c>
      <c r="H6" s="97" t="s">
        <v>425</v>
      </c>
      <c r="I6" s="97" t="s">
        <v>20</v>
      </c>
      <c r="J6" s="97" t="s">
        <v>212</v>
      </c>
    </row>
    <row r="7" spans="1:10" x14ac:dyDescent="0.25">
      <c r="A7" s="97"/>
      <c r="B7" s="97"/>
      <c r="C7" s="97"/>
      <c r="D7" s="97" t="s">
        <v>158</v>
      </c>
      <c r="E7" s="98" t="s">
        <v>159</v>
      </c>
      <c r="F7" s="98"/>
      <c r="G7" s="97"/>
      <c r="H7" s="97"/>
      <c r="I7" s="97"/>
      <c r="J7" s="97"/>
    </row>
    <row r="8" spans="1:10" ht="165" x14ac:dyDescent="0.25">
      <c r="A8" s="97"/>
      <c r="B8" s="97"/>
      <c r="C8" s="97"/>
      <c r="D8" s="97"/>
      <c r="E8" s="11" t="s">
        <v>210</v>
      </c>
      <c r="F8" s="11" t="s">
        <v>211</v>
      </c>
      <c r="G8" s="97"/>
      <c r="H8" s="97"/>
      <c r="I8" s="97"/>
      <c r="J8" s="97"/>
    </row>
    <row r="9" spans="1:10" x14ac:dyDescent="0.25">
      <c r="A9" s="11" t="s">
        <v>4</v>
      </c>
      <c r="B9" s="11" t="s">
        <v>5</v>
      </c>
      <c r="C9" s="11">
        <v>1</v>
      </c>
      <c r="D9" s="11">
        <v>2</v>
      </c>
      <c r="E9" s="11">
        <v>3</v>
      </c>
      <c r="F9" s="11">
        <v>4</v>
      </c>
      <c r="G9" s="11">
        <v>5</v>
      </c>
      <c r="H9" s="11">
        <v>6</v>
      </c>
      <c r="I9" s="11">
        <v>7</v>
      </c>
      <c r="J9" s="11">
        <v>8</v>
      </c>
    </row>
    <row r="10" spans="1:10" x14ac:dyDescent="0.25">
      <c r="A10" s="30"/>
      <c r="B10" s="31" t="s">
        <v>148</v>
      </c>
      <c r="C10" s="70">
        <f>+SUM(C11:C21)</f>
        <v>3923000</v>
      </c>
      <c r="D10" s="70">
        <f t="shared" ref="D10:J10" si="0">+SUM(D11:D21)</f>
        <v>2540883</v>
      </c>
      <c r="E10" s="70">
        <f t="shared" si="0"/>
        <v>1461000</v>
      </c>
      <c r="F10" s="70">
        <f t="shared" si="0"/>
        <v>1079883</v>
      </c>
      <c r="G10" s="70">
        <f t="shared" si="0"/>
        <v>1954088</v>
      </c>
      <c r="H10" s="70">
        <f t="shared" si="0"/>
        <v>857570</v>
      </c>
      <c r="I10" s="70">
        <f t="shared" si="0"/>
        <v>0</v>
      </c>
      <c r="J10" s="70">
        <f t="shared" si="0"/>
        <v>5352541</v>
      </c>
    </row>
    <row r="11" spans="1:10" x14ac:dyDescent="0.25">
      <c r="A11" s="11">
        <v>1</v>
      </c>
      <c r="B11" s="30" t="s">
        <v>379</v>
      </c>
      <c r="C11" s="71">
        <v>2184700</v>
      </c>
      <c r="D11" s="71">
        <f>+E11+F11</f>
        <v>839423</v>
      </c>
      <c r="E11" s="71">
        <v>536100</v>
      </c>
      <c r="F11" s="71">
        <v>303323</v>
      </c>
      <c r="G11" s="71">
        <v>0</v>
      </c>
      <c r="H11" s="71">
        <v>109059</v>
      </c>
      <c r="I11" s="71"/>
      <c r="J11" s="71">
        <v>948482</v>
      </c>
    </row>
    <row r="12" spans="1:10" x14ac:dyDescent="0.25">
      <c r="A12" s="11">
        <v>2</v>
      </c>
      <c r="B12" s="30" t="s">
        <v>380</v>
      </c>
      <c r="C12" s="71">
        <v>369400</v>
      </c>
      <c r="D12" s="71">
        <f t="shared" ref="D12:D21" si="1">+E12+F12</f>
        <v>366960</v>
      </c>
      <c r="E12" s="71">
        <v>199600</v>
      </c>
      <c r="F12" s="71">
        <v>167360</v>
      </c>
      <c r="G12" s="71">
        <v>116944</v>
      </c>
      <c r="H12" s="71">
        <v>107327</v>
      </c>
      <c r="I12" s="71"/>
      <c r="J12" s="71">
        <v>591231</v>
      </c>
    </row>
    <row r="13" spans="1:10" x14ac:dyDescent="0.25">
      <c r="A13" s="11">
        <v>3</v>
      </c>
      <c r="B13" s="30" t="s">
        <v>381</v>
      </c>
      <c r="C13" s="71">
        <v>287750</v>
      </c>
      <c r="D13" s="71">
        <f t="shared" si="1"/>
        <v>273080</v>
      </c>
      <c r="E13" s="71">
        <v>168250</v>
      </c>
      <c r="F13" s="71">
        <v>104830</v>
      </c>
      <c r="G13" s="71">
        <v>194946</v>
      </c>
      <c r="H13" s="71">
        <v>95648</v>
      </c>
      <c r="I13" s="71"/>
      <c r="J13" s="71">
        <v>563674</v>
      </c>
    </row>
    <row r="14" spans="1:10" x14ac:dyDescent="0.25">
      <c r="A14" s="11">
        <v>4</v>
      </c>
      <c r="B14" s="30" t="s">
        <v>382</v>
      </c>
      <c r="C14" s="71">
        <v>139300</v>
      </c>
      <c r="D14" s="71">
        <f t="shared" si="1"/>
        <v>135250</v>
      </c>
      <c r="E14" s="71">
        <v>71600</v>
      </c>
      <c r="F14" s="71">
        <v>63650</v>
      </c>
      <c r="G14" s="71">
        <v>175546</v>
      </c>
      <c r="H14" s="71">
        <v>76305</v>
      </c>
      <c r="I14" s="71"/>
      <c r="J14" s="71">
        <v>387101</v>
      </c>
    </row>
    <row r="15" spans="1:10" x14ac:dyDescent="0.25">
      <c r="A15" s="11">
        <v>5</v>
      </c>
      <c r="B15" s="30" t="s">
        <v>383</v>
      </c>
      <c r="C15" s="71">
        <v>202100</v>
      </c>
      <c r="D15" s="71">
        <f t="shared" si="1"/>
        <v>198730</v>
      </c>
      <c r="E15" s="71">
        <v>114500</v>
      </c>
      <c r="F15" s="71">
        <v>84230</v>
      </c>
      <c r="G15" s="71">
        <v>318246</v>
      </c>
      <c r="H15" s="71">
        <v>90577</v>
      </c>
      <c r="I15" s="71"/>
      <c r="J15" s="71">
        <v>607553</v>
      </c>
    </row>
    <row r="16" spans="1:10" x14ac:dyDescent="0.25">
      <c r="A16" s="57">
        <v>6</v>
      </c>
      <c r="B16" s="30" t="s">
        <v>384</v>
      </c>
      <c r="C16" s="71">
        <v>182800</v>
      </c>
      <c r="D16" s="71">
        <f t="shared" si="1"/>
        <v>180400</v>
      </c>
      <c r="E16" s="71">
        <v>118900</v>
      </c>
      <c r="F16" s="71">
        <v>61500</v>
      </c>
      <c r="G16" s="71">
        <v>321423</v>
      </c>
      <c r="H16" s="71">
        <v>101577</v>
      </c>
      <c r="I16" s="71"/>
      <c r="J16" s="71">
        <v>603400</v>
      </c>
    </row>
    <row r="17" spans="1:10" x14ac:dyDescent="0.25">
      <c r="A17" s="57">
        <v>7</v>
      </c>
      <c r="B17" s="30" t="s">
        <v>385</v>
      </c>
      <c r="C17" s="71">
        <v>49750</v>
      </c>
      <c r="D17" s="71">
        <f t="shared" si="1"/>
        <v>48050</v>
      </c>
      <c r="E17" s="71">
        <v>26250</v>
      </c>
      <c r="F17" s="71">
        <v>21800</v>
      </c>
      <c r="G17" s="71">
        <v>208667</v>
      </c>
      <c r="H17" s="71">
        <v>78936</v>
      </c>
      <c r="I17" s="71"/>
      <c r="J17" s="71">
        <v>335653</v>
      </c>
    </row>
    <row r="18" spans="1:10" x14ac:dyDescent="0.25">
      <c r="A18" s="57">
        <v>8</v>
      </c>
      <c r="B18" s="30" t="s">
        <v>386</v>
      </c>
      <c r="C18" s="71">
        <v>333000</v>
      </c>
      <c r="D18" s="71">
        <f t="shared" si="1"/>
        <v>325890</v>
      </c>
      <c r="E18" s="71">
        <v>168100</v>
      </c>
      <c r="F18" s="71">
        <v>157790</v>
      </c>
      <c r="G18" s="71">
        <v>202946</v>
      </c>
      <c r="H18" s="71">
        <v>109702</v>
      </c>
      <c r="I18" s="71"/>
      <c r="J18" s="71">
        <v>638538</v>
      </c>
    </row>
    <row r="19" spans="1:10" x14ac:dyDescent="0.25">
      <c r="A19" s="57">
        <v>9</v>
      </c>
      <c r="B19" s="30" t="s">
        <v>387</v>
      </c>
      <c r="C19" s="71">
        <v>54400</v>
      </c>
      <c r="D19" s="71">
        <f t="shared" si="1"/>
        <v>54000</v>
      </c>
      <c r="E19" s="71">
        <v>9500</v>
      </c>
      <c r="F19" s="71">
        <v>44500</v>
      </c>
      <c r="G19" s="71">
        <v>110625</v>
      </c>
      <c r="H19" s="71">
        <v>24669</v>
      </c>
      <c r="I19" s="71"/>
      <c r="J19" s="71">
        <v>189294</v>
      </c>
    </row>
    <row r="20" spans="1:10" x14ac:dyDescent="0.25">
      <c r="A20" s="57">
        <v>10</v>
      </c>
      <c r="B20" s="30" t="s">
        <v>388</v>
      </c>
      <c r="C20" s="71">
        <v>98300</v>
      </c>
      <c r="D20" s="71">
        <f t="shared" si="1"/>
        <v>97800</v>
      </c>
      <c r="E20" s="71">
        <v>37700</v>
      </c>
      <c r="F20" s="71">
        <v>60100</v>
      </c>
      <c r="G20" s="71">
        <v>137850</v>
      </c>
      <c r="H20" s="71">
        <v>26088</v>
      </c>
      <c r="I20" s="71"/>
      <c r="J20" s="71">
        <v>261738</v>
      </c>
    </row>
    <row r="21" spans="1:10" x14ac:dyDescent="0.25">
      <c r="A21" s="57">
        <v>11</v>
      </c>
      <c r="B21" s="30" t="s">
        <v>389</v>
      </c>
      <c r="C21" s="71">
        <v>21500</v>
      </c>
      <c r="D21" s="71">
        <f t="shared" si="1"/>
        <v>21300</v>
      </c>
      <c r="E21" s="71">
        <v>10500</v>
      </c>
      <c r="F21" s="71">
        <v>10800</v>
      </c>
      <c r="G21" s="71">
        <v>166895</v>
      </c>
      <c r="H21" s="71">
        <v>37682</v>
      </c>
      <c r="I21" s="71"/>
      <c r="J21" s="71">
        <v>225877</v>
      </c>
    </row>
  </sheetData>
  <mergeCells count="12">
    <mergeCell ref="A3:J3"/>
    <mergeCell ref="A4:J4"/>
    <mergeCell ref="I6:I8"/>
    <mergeCell ref="J6:J8"/>
    <mergeCell ref="D7:D8"/>
    <mergeCell ref="E7:F7"/>
    <mergeCell ref="A6:A8"/>
    <mergeCell ref="B6:B8"/>
    <mergeCell ref="C6:C8"/>
    <mergeCell ref="D6:F6"/>
    <mergeCell ref="G6:G8"/>
    <mergeCell ref="H6:H8"/>
  </mergeCells>
  <pageMargins left="0.79" right="0.17" top="0.48" bottom="0.3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33</vt:lpstr>
      <vt:lpstr>34</vt:lpstr>
      <vt:lpstr>35</vt:lpstr>
      <vt:lpstr>36</vt:lpstr>
      <vt:lpstr>37</vt:lpstr>
      <vt:lpstr>38</vt:lpstr>
      <vt:lpstr>40</vt:lpstr>
      <vt:lpstr>41</vt:lpstr>
      <vt:lpstr>42</vt:lpstr>
      <vt:lpstr>43</vt:lpstr>
      <vt:lpstr>44</vt:lpstr>
      <vt:lpstr>'35'!Print_Titles</vt:lpstr>
      <vt:lpstr>'36'!Print_Titles</vt:lpstr>
      <vt:lpstr>'38'!Print_Titles</vt:lpstr>
      <vt:lpstr>'40'!Print_Titles</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2018-12-05T02:29:03Z</cp:lastPrinted>
  <dcterms:created xsi:type="dcterms:W3CDTF">2018-12-04T01:53:29Z</dcterms:created>
  <dcterms:modified xsi:type="dcterms:W3CDTF">2018-12-05T04:21:32Z</dcterms:modified>
</cp:coreProperties>
</file>